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23256" windowHeight="11508" tabRatio="823" activeTab="19"/>
  </bookViews>
  <sheets>
    <sheet name="1" sheetId="1" r:id="rId1"/>
    <sheet name="2" sheetId="2" r:id="rId2"/>
    <sheet name="3" sheetId="3" r:id="rId3"/>
    <sheet name="4" sheetId="4" r:id="rId4"/>
    <sheet name="5 " sheetId="5" r:id="rId5"/>
    <sheet name="5.a" sheetId="6" r:id="rId6"/>
    <sheet name="5b" sheetId="7" r:id="rId7"/>
    <sheet name="5.c" sheetId="8" r:id="rId8"/>
    <sheet name="5.d" sheetId="9" r:id="rId9"/>
    <sheet name="6" sheetId="10" r:id="rId10"/>
    <sheet name="7" sheetId="11" r:id="rId11"/>
    <sheet name="8.a,b" sheetId="12" r:id="rId12"/>
    <sheet name="8.c"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 name="12" sheetId="24" r:id="rId24"/>
  </sheets>
  <definedNames>
    <definedName name="_xlnm.Print_Titles" localSheetId="4">'5 '!$3:$5</definedName>
    <definedName name="_xlnm.Print_Area" localSheetId="17">'11.b'!$A$1:$C$26</definedName>
    <definedName name="_xlnm.Print_Area" localSheetId="2">'3'!$A$1:$D$14</definedName>
    <definedName name="_xlnm.Print_Area" localSheetId="9">'6'!$A$1:$F$30</definedName>
    <definedName name="_xlnm.Print_Area" localSheetId="11">'8.a,b'!$A$1:$X$39</definedName>
    <definedName name="Z_2AF6EA2A_E5C5_45EB_B6C4_875AD1E4E056_.wvu.FilterData" localSheetId="4" hidden="1">'5 '!$A$1:$I$35</definedName>
    <definedName name="Z_2AF6EA2A_E5C5_45EB_B6C4_875AD1E4E056_.wvu.PrintArea" localSheetId="17" hidden="1">'11.b'!$A$1:$C$26</definedName>
    <definedName name="Z_2AF6EA2A_E5C5_45EB_B6C4_875AD1E4E056_.wvu.PrintArea" localSheetId="2" hidden="1">'3'!$A$1:$D$14</definedName>
    <definedName name="Z_2AF6EA2A_E5C5_45EB_B6C4_875AD1E4E056_.wvu.PrintArea" localSheetId="9" hidden="1">'6'!$A$1:$F$30</definedName>
    <definedName name="Z_2AF6EA2A_E5C5_45EB_B6C4_875AD1E4E056_.wvu.PrintArea" localSheetId="11" hidden="1">'8.a,b'!$A$1:$X$39</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<sst xmlns="http://schemas.openxmlformats.org/spreadsheetml/2006/main" count="2094" uniqueCount="1530">
  <si>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</si>
  <si>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</si>
  <si>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</si>
  <si>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</si>
  <si>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</si>
  <si>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</si>
  <si>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</si>
  <si>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</si>
  <si>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</si>
  <si>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</si>
  <si>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</si>
  <si>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</si>
  <si>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</si>
  <si>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</si>
  <si>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</si>
  <si>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</si>
  <si>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</si>
  <si>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</si>
  <si>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</si>
  <si>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</si>
  <si>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</si>
  <si>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</si>
  <si>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</si>
  <si>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</si>
  <si>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</si>
  <si>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</si>
  <si>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</si>
  <si>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</si>
  <si>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</si>
  <si>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</si>
  <si>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</si>
  <si>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</si>
  <si>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</si>
  <si>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</si>
  <si>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</si>
  <si>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</si>
  <si>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</si>
  <si>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</si>
  <si>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</si>
  <si>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</si>
  <si>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</si>
  <si>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</si>
  <si>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</si>
  <si>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</si>
  <si>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</si>
  <si>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</si>
  <si>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</si>
  <si>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</si>
  <si>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</si>
  <si>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</si>
  <si>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</si>
  <si>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</si>
  <si>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</si>
  <si>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</si>
  <si>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</si>
  <si>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</si>
  <si>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</si>
  <si>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</si>
  <si>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</si>
  <si>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</si>
  <si>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</si>
  <si>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</si>
  <si>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</si>
  <si>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</si>
  <si>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</si>
  <si>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</si>
  <si>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</si>
  <si>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</si>
  <si>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</si>
  <si>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</si>
  <si>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</si>
  <si>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</si>
  <si>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</si>
  <si>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</si>
  <si>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</si>
  <si>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</si>
  <si>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</si>
  <si>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</si>
  <si>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</si>
  <si>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</si>
  <si>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</si>
  <si>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</si>
  <si>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</si>
  <si>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</si>
  <si>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</si>
  <si>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</si>
  <si>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</si>
  <si>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</si>
  <si>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</si>
  <si>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</si>
  <si>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</si>
  <si>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</si>
  <si>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</si>
  <si>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</si>
  <si>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</si>
  <si>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</si>
  <si>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</si>
  <si>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</si>
  <si>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</si>
  <si>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</si>
  <si>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</si>
  <si>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</si>
  <si>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</si>
  <si>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</si>
  <si>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</si>
  <si>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</si>
  <si>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</si>
  <si>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</si>
  <si>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</si>
  <si>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</si>
  <si>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</si>
  <si>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</si>
  <si>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</si>
  <si>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</si>
  <si>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</si>
  <si>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</si>
  <si>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</si>
  <si>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</si>
  <si>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</si>
  <si>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</si>
  <si>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</si>
  <si>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</si>
  <si>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</si>
  <si>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</si>
  <si>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</si>
  <si>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</si>
  <si>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</si>
  <si>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</si>
  <si>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</si>
  <si>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</si>
  <si>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</si>
  <si>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</si>
  <si>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</si>
  <si>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</si>
  <si>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</si>
  <si>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</si>
  <si>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</si>
  <si>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</si>
  <si>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</si>
  <si>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</si>
  <si>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</si>
  <si>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</si>
  <si>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</si>
  <si>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</si>
  <si>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</si>
  <si>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</si>
  <si>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</si>
  <si>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</si>
  <si>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</si>
  <si>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</si>
  <si>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</si>
  <si>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</si>
  <si>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</si>
  <si>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</si>
  <si>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</si>
  <si>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</si>
  <si>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</si>
  <si>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</si>
  <si>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</si>
  <si>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</si>
  <si>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</si>
  <si>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</si>
  <si>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</si>
  <si>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</si>
  <si>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</si>
  <si>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</si>
  <si>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</si>
  <si>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</si>
  <si>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</si>
  <si>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</si>
  <si>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</si>
  <si>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</si>
  <si>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</si>
  <si>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</si>
  <si>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</si>
  <si>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</si>
  <si>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</si>
  <si>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</si>
  <si>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</si>
  <si>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</si>
  <si>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</si>
  <si>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</si>
  <si>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</si>
  <si>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</si>
  <si>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</si>
  <si>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</si>
  <si>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</si>
  <si>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</si>
  <si>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</si>
  <si>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</si>
  <si>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</si>
  <si>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</si>
  <si>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</si>
  <si>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</si>
  <si>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</si>
  <si>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</si>
  <si>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</si>
  <si>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</si>
  <si>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</si>
  <si>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</si>
  <si>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</si>
  <si>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</si>
  <si>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</si>
  <si>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</si>
  <si>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</si>
  <si>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</si>
  <si>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</si>
  <si>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</si>
  <si>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</si>
  <si>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</si>
  <si>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</si>
  <si>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</si>
  <si>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</si>
  <si>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</si>
  <si>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</si>
  <si>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</si>
  <si>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</si>
  <si>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</si>
  <si>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</si>
  <si>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</si>
  <si>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</si>
  <si>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</si>
  <si>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</si>
  <si>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</si>
  <si>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</si>
  <si>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</si>
  <si>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</si>
  <si>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</si>
  <si>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</si>
  <si>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</si>
  <si>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</si>
  <si>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</si>
  <si>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</si>
  <si>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</si>
  <si>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</si>
  <si>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</si>
  <si>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</si>
  <si>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</si>
  <si>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</si>
  <si>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</si>
  <si>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</si>
  <si>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</si>
  <si>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</si>
  <si>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</si>
  <si>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</si>
  <si>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</si>
  <si>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</si>
  <si>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</si>
  <si>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</si>
  <si>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</si>
  <si>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</si>
  <si>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</si>
  <si>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</si>
  <si>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</si>
  <si>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</si>
  <si>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</si>
  <si>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</si>
  <si>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</si>
  <si>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</si>
  <si>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</si>
  <si>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</si>
  <si>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</si>
  <si>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</si>
  <si>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</si>
  <si>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</si>
  <si>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</si>
  <si>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</si>
  <si>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</si>
  <si>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</si>
  <si>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</si>
  <si>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</si>
  <si>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</si>
  <si>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</si>
  <si>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</si>
  <si>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</si>
  <si>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</si>
  <si>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</si>
  <si>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</si>
  <si>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</si>
  <si>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</si>
  <si>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</si>
  <si>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</si>
  <si>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</si>
  <si>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</si>
  <si>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</si>
  <si>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</si>
  <si>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</si>
  <si>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</si>
  <si>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</si>
  <si>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</si>
  <si>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</si>
  <si>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</si>
  <si>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</si>
  <si>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</si>
  <si>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</si>
  <si>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</si>
  <si>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</si>
  <si>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</si>
  <si>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</si>
  <si>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</si>
  <si>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</si>
  <si>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</si>
  <si>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</si>
  <si>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</si>
  <si>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</si>
  <si>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</si>
  <si>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</si>
  <si>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</si>
  <si>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</si>
  <si>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</si>
  <si>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</si>
  <si>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</si>
  <si>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</si>
  <si>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</si>
  <si>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</si>
  <si>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</si>
  <si>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</si>
  <si>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</si>
  <si>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</si>
  <si>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</si>
  <si>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</si>
  <si>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</si>
  <si>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</si>
  <si>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</si>
  <si>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</si>
  <si>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</si>
  <si>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</si>
  <si>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</si>
  <si>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</si>
  <si>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</si>
  <si>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</si>
  <si>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</si>
  <si>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</si>
  <si>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</si>
  <si>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</si>
  <si>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</si>
  <si>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</si>
  <si>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</si>
  <si>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</si>
  <si>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</si>
  <si>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</si>
  <si>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</si>
  <si>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</si>
  <si>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</si>
  <si>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</si>
  <si>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</si>
  <si>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</si>
  <si>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</si>
  <si>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</si>
  <si>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</si>
  <si>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</si>
  <si>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</si>
  <si>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</si>
  <si>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</si>
  <si>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</si>
  <si>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</si>
  <si>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</si>
  <si>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</si>
  <si>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</si>
  <si>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</si>
  <si>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</si>
  <si>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</si>
  <si>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</si>
  <si>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</si>
  <si>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</si>
  <si>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</si>
  <si>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</si>
  <si>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</si>
  <si>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</si>
  <si>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</si>
  <si>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</si>
  <si>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</si>
  <si>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</si>
  <si>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</si>
  <si>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</si>
  <si>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</si>
  <si>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</si>
  <si>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</si>
  <si>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</si>
  <si>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</si>
  <si>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</si>
  <si>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</si>
  <si>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</si>
  <si>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</si>
  <si>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</si>
  <si>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</si>
  <si>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</si>
  <si>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</si>
  <si>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</si>
  <si>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</si>
  <si>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</si>
  <si>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</si>
  <si>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</si>
  <si>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</si>
  <si>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</si>
  <si>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</si>
  <si>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</si>
  <si>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</si>
  <si>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</si>
  <si>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</si>
  <si>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</si>
  <si>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</si>
  <si>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</si>
  <si>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</si>
  <si>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</si>
  <si>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</si>
  <si>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</si>
  <si>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</si>
  <si>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</si>
  <si>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</si>
  <si>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</si>
  <si>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</si>
  <si>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</si>
  <si>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</si>
  <si>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</si>
  <si>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</si>
  <si>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</si>
  <si>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</si>
  <si>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</si>
  <si>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</si>
  <si>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</si>
  <si>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</si>
  <si>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</si>
  <si>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</si>
  <si>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</si>
  <si>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</si>
  <si>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</si>
  <si>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</si>
  <si>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</si>
  <si>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</si>
  <si>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</si>
  <si>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</si>
  <si>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</si>
  <si>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</si>
  <si>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</si>
  <si>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</si>
  <si>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</si>
  <si>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</si>
  <si>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</si>
  <si>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</si>
  <si>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</si>
  <si>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</si>
  <si>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</si>
  <si>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</si>
  <si>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</si>
  <si>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</si>
  <si>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</si>
  <si>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</si>
  <si>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</si>
  <si>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</si>
  <si>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</si>
  <si>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</si>
  <si>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</si>
  <si>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</si>
  <si>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</si>
  <si>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</si>
  <si>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</si>
  <si>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</si>
  <si>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</si>
  <si>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</si>
  <si>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</si>
  <si>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</si>
  <si>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</si>
  <si>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</si>
  <si>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</si>
  <si>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</si>
  <si>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</si>
  <si>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</si>
  <si>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</si>
  <si>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</si>
  <si>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</si>
  <si>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</si>
  <si>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</si>
  <si>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</si>
  <si>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</si>
  <si>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</si>
  <si>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</si>
  <si>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</si>
  <si>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</si>
  <si>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</si>
  <si>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</si>
  <si>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</si>
  <si>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</si>
  <si>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</si>
  <si>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</si>
  <si>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</si>
  <si>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</si>
  <si>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</si>
  <si>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</si>
  <si>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</si>
  <si>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</si>
  <si>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</si>
  <si>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</si>
  <si>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</si>
  <si>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</si>
  <si>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</si>
  <si>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</si>
  <si>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</si>
  <si>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</si>
  <si>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</si>
  <si>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</si>
  <si>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</si>
  <si>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</si>
  <si>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</si>
  <si>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</si>
  <si>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</si>
  <si>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</si>
  <si>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</si>
  <si>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</si>
  <si>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</si>
  <si>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</si>
  <si>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</si>
  <si>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</si>
  <si>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</si>
  <si>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</si>
  <si>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</si>
  <si>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</si>
  <si>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</si>
  <si>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</si>
  <si>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</si>
  <si>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</si>
  <si>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</si>
  <si>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</si>
  <si>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</si>
  <si>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</si>
  <si>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</si>
  <si>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</si>
  <si>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</si>
  <si>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</si>
  <si>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</si>
  <si>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</si>
  <si>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</si>
  <si>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</si>
  <si>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</si>
  <si>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</si>
  <si>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</si>
  <si>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</si>
  <si>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</si>
  <si>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</si>
  <si>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</si>
  <si>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</si>
  <si>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r>
      <t xml:space="preserve">Průměrná částka na 1 studenta </t>
    </r>
    <r>
      <rPr>
        <sz val="8"/>
        <rFont val="Calibri"/>
        <family val="2"/>
      </rPr>
      <t>(3)</t>
    </r>
  </si>
  <si>
    <r>
      <t xml:space="preserve">ostatní užití </t>
    </r>
    <r>
      <rPr>
        <sz val="10"/>
        <rFont val="Calibri"/>
        <family val="2"/>
      </rPr>
      <t>(1)</t>
    </r>
  </si>
  <si>
    <r>
      <t xml:space="preserve">poplatky za studium dle § 58 zákona 111/81998 Sb. </t>
    </r>
    <r>
      <rPr>
        <sz val="10"/>
        <color indexed="8"/>
        <rFont val="Calibri"/>
        <family val="2"/>
      </rPr>
      <t>(1)</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</si>
  <si>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</si>
  <si>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</si>
  <si>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</si>
  <si>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</si>
  <si>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</si>
  <si>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</si>
  <si>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</si>
  <si>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</si>
  <si>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</si>
  <si>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</si>
  <si>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</si>
  <si>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</si>
  <si>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</si>
  <si>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</si>
  <si>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</si>
  <si>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</si>
  <si>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</si>
  <si>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</si>
  <si>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</si>
  <si>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</si>
  <si>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</si>
  <si>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</si>
  <si>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</si>
  <si>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</si>
  <si>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</si>
  <si>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</si>
  <si>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</si>
  <si>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</si>
  <si>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</si>
  <si>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</si>
  <si>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</si>
  <si>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</si>
  <si>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</si>
  <si>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</si>
  <si>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</si>
  <si>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</si>
  <si>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</si>
  <si>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</si>
  <si>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</si>
  <si>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</si>
  <si>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</si>
  <si>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</si>
  <si>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</si>
  <si>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</si>
  <si>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</si>
  <si>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</si>
  <si>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</si>
  <si>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</si>
  <si>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</si>
  <si>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</si>
  <si>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</si>
  <si>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</si>
  <si>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</si>
  <si>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</si>
  <si>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</si>
  <si>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</si>
  <si>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</si>
  <si>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rPr>
      <t xml:space="preserve"> (získané přímo VVŠ)</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</si>
  <si>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</si>
  <si>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</si>
  <si>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</si>
  <si>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</si>
  <si>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</si>
  <si>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</si>
  <si>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</si>
  <si>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rFont val="Calibri"/>
        <family val="2"/>
      </rPr>
      <t xml:space="preserve">(5)  </t>
    </r>
    <r>
      <rPr>
        <sz val="10"/>
        <rFont val="Calibri"/>
        <family val="2"/>
      </rPr>
      <t>Součtová hodnota této tabulky se musí rovnat údaji uvedeném v tabulce 5, ř.10.</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</si>
  <si>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</si>
  <si>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</si>
  <si>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</si>
  <si>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</si>
  <si>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</si>
  <si>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</si>
  <si>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</si>
  <si>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</si>
  <si>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</si>
  <si>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</si>
  <si>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</si>
  <si>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</si>
  <si>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</si>
  <si>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</si>
  <si>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</si>
  <si>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</si>
  <si>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</si>
  <si>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</si>
  <si>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</si>
  <si>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</si>
  <si>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</si>
  <si>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</si>
  <si>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</si>
  <si>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</si>
  <si>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</si>
  <si>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</si>
  <si>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</si>
  <si>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</si>
  <si>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</si>
  <si>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</si>
  <si>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</si>
  <si>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</si>
  <si>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</si>
  <si>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</si>
  <si>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</si>
  <si>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</si>
  <si>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</si>
  <si>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</si>
  <si>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</si>
  <si>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</si>
  <si>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</si>
  <si>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</si>
  <si>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</si>
  <si>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</si>
  <si>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</si>
  <si>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</si>
  <si>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</si>
  <si>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</si>
  <si>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</si>
  <si>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</si>
  <si>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</si>
  <si>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</si>
  <si>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</si>
  <si>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</si>
  <si>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</si>
  <si>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</si>
  <si>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</si>
  <si>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</si>
  <si>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</si>
  <si>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</si>
  <si>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</si>
  <si>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</si>
  <si>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</si>
  <si>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</si>
  <si>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</si>
  <si>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</si>
  <si>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</si>
  <si>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</si>
  <si>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</si>
  <si>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</si>
  <si>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</si>
  <si>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</si>
  <si>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</si>
  <si>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</si>
  <si>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</si>
  <si>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</si>
  <si>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</si>
  <si>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</si>
  <si>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</si>
  <si>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</si>
  <si>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</si>
  <si>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</si>
  <si>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</si>
  <si>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</si>
  <si>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</si>
  <si>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</si>
  <si>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</si>
  <si>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</si>
  <si>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</si>
  <si>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</si>
  <si>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rPr>
      <t>(7)</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</si>
  <si>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</si>
  <si>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</si>
  <si>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</si>
  <si>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</si>
  <si>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</si>
  <si>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</si>
  <si>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</si>
  <si>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</si>
  <si>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</si>
  <si>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</si>
  <si>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</si>
  <si>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</si>
  <si>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</si>
  <si>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</si>
  <si>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</si>
  <si>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</si>
  <si>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</si>
  <si>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</si>
  <si>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</si>
  <si>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</si>
  <si>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</si>
  <si>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</si>
  <si>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</si>
  <si>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</si>
  <si>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</si>
  <si>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</si>
  <si>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</si>
  <si>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</si>
  <si>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</si>
  <si>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</si>
  <si>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</si>
  <si>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</si>
  <si>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</si>
  <si>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t>ze zisku za předchozí rok</t>
  </si>
  <si>
    <t>ze  zisku za předchozí rok</t>
  </si>
  <si>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</si>
  <si>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</si>
  <si>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</si>
  <si>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</si>
  <si>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</si>
  <si>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(4)</t>
    </r>
    <r>
      <rPr>
        <sz val="10"/>
        <rFont val="Calibri"/>
        <family val="2"/>
      </rPr>
      <t xml:space="preserve"> Jedná se o činnosti související se studiem jiné než podle § 58 zák.111/1998 Sb.</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</si>
  <si>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</si>
  <si>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</si>
  <si>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</si>
  <si>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</si>
  <si>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</si>
  <si>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</si>
  <si>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</si>
  <si>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</si>
  <si>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</si>
  <si>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</si>
  <si>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</si>
  <si>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</si>
  <si>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</si>
  <si>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</si>
  <si>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</si>
  <si>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</si>
  <si>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</si>
  <si>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rPr>
        <sz val="8"/>
        <color indexed="8"/>
        <rFont val="Calibri"/>
        <family val="2"/>
      </rPr>
      <t>(4)</t>
    </r>
    <r>
      <rPr>
        <sz val="10"/>
        <color indexed="8"/>
        <rFont val="Calibri"/>
        <family val="2"/>
      </rPr>
      <t xml:space="preserve"> Uvedou se prostředky použité daném roce na přípravu a realizaci projektů v souladu s Rozhodnutím.</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</si>
  <si>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</si>
  <si>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</si>
  <si>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</si>
  <si>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</si>
  <si>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</si>
  <si>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</si>
  <si>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</si>
  <si>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</si>
  <si>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</si>
  <si>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</si>
  <si>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</si>
  <si>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</si>
  <si>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</si>
  <si>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</si>
  <si>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</si>
  <si>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</si>
  <si>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</si>
  <si>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</si>
  <si>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</si>
  <si>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</si>
  <si>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</si>
  <si>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</si>
  <si>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</si>
  <si>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</si>
  <si>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</si>
  <si>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</si>
  <si>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</si>
  <si>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</si>
  <si>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</si>
  <si>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</si>
  <si>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</si>
  <si>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</si>
  <si>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</si>
  <si>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</si>
  <si>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</si>
  <si>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</si>
  <si>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</si>
  <si>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</si>
  <si>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</si>
  <si>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</si>
  <si>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</si>
  <si>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</si>
  <si>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</si>
  <si>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</si>
  <si>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</si>
  <si>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</si>
  <si>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</si>
  <si>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</si>
  <si>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</si>
  <si>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</si>
  <si>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</si>
  <si>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</si>
  <si>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</si>
  <si>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</si>
  <si>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</si>
  <si>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</si>
  <si>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rPr>
        <sz val="8"/>
        <rFont val="Calibri"/>
        <family val="2"/>
      </rPr>
      <t>(4)</t>
    </r>
    <r>
      <rPr>
        <sz val="10"/>
        <rFont val="Calibri"/>
        <family val="2"/>
      </rPr>
      <t xml:space="preserve"> Údaje se vyplňují  na celé tisíce bez desetinných míst.</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</si>
  <si>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</si>
  <si>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</si>
  <si>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</si>
  <si>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</si>
  <si>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</si>
  <si>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</si>
  <si>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</si>
  <si>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</si>
  <si>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</si>
  <si>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</si>
  <si>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</si>
  <si>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</si>
  <si>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</si>
  <si>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</si>
  <si>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</si>
  <si>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</si>
  <si>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</si>
  <si>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</si>
  <si>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</si>
  <si>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</si>
  <si>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</si>
  <si>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</si>
  <si>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</si>
  <si>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</si>
  <si>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</si>
  <si>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</si>
  <si>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</si>
  <si>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</si>
  <si>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</si>
  <si>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</si>
  <si>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</si>
  <si>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</si>
  <si>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</si>
  <si>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</si>
  <si>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</si>
  <si>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</si>
  <si>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</si>
  <si>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</si>
  <si>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</si>
  <si>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</si>
  <si>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</si>
  <si>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</si>
  <si>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</si>
  <si>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</si>
  <si>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</si>
  <si>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</si>
  <si>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</si>
  <si>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</si>
  <si>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</si>
  <si>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</si>
  <si>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</si>
  <si>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</si>
  <si>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601,602,604</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</si>
  <si>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</si>
  <si>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</si>
  <si>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</si>
  <si>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</si>
  <si>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</si>
  <si>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</si>
  <si>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</si>
  <si>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</si>
  <si>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</si>
  <si>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</si>
  <si>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</si>
  <si>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</si>
  <si>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</si>
  <si>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</si>
  <si>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</si>
  <si>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</si>
  <si>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</si>
  <si>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</si>
  <si>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</si>
  <si>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</si>
  <si>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t>Rozvojové programy - centralizované rozvojové projekty</t>
  </si>
  <si>
    <r>
      <rPr>
        <sz val="8"/>
        <color indexed="8"/>
        <rFont val="Calibri"/>
        <family val="2"/>
      </rPr>
      <t>(1)</t>
    </r>
    <r>
      <rPr>
        <sz val="10"/>
        <color indexed="8"/>
        <rFont val="Calibri"/>
        <family val="2"/>
      </rPr>
      <t xml:space="preserve"> Součtové údaje řádků označených tmavě šedou barvou  se musí ve sloupcích a-f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</si>
  <si>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</si>
  <si>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</si>
  <si>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</si>
  <si>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</si>
  <si>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</si>
  <si>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</si>
  <si>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</si>
  <si>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</si>
  <si>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</si>
  <si>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</si>
  <si>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</si>
  <si>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</si>
  <si>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</si>
  <si>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</si>
  <si>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</si>
  <si>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PO 3 - Rovný přístup ke kvalitnímu … vzdělávání</t>
  </si>
  <si>
    <t>další dle operačního programu a PO</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</si>
  <si>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</si>
  <si>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</si>
  <si>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Jedná se o poplatky definované v § 58, odst. 3 a 4 - zákona č. 111/1998 Sb.</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</si>
  <si>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</si>
  <si>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</si>
  <si>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</si>
  <si>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</si>
  <si>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</si>
  <si>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</si>
  <si>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</si>
  <si>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</si>
  <si>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</si>
  <si>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</si>
  <si>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</si>
  <si>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</si>
  <si>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</si>
  <si>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</si>
  <si>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</si>
  <si>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r>
      <t xml:space="preserve">Tab. 8.b:    Pracovníci a mzdové prostředky </t>
    </r>
    <r>
      <rPr>
        <sz val="11"/>
        <rFont val="Calibri"/>
        <family val="2"/>
      </rPr>
      <t>(v podrobném členění dle akademických kategorií -bez OON)</t>
    </r>
  </si>
  <si>
    <t xml:space="preserve">v gesci MŠMT </t>
  </si>
  <si>
    <r>
      <rPr>
        <sz val="8"/>
        <color indexed="8"/>
        <rFont val="Calibri"/>
        <family val="2"/>
      </rPr>
      <t>(8)</t>
    </r>
    <r>
      <rPr>
        <sz val="10"/>
        <color indexed="8"/>
        <rFont val="Calibri"/>
        <family val="2"/>
      </rPr>
      <t xml:space="preserve"> Hodnota mezd CELKEM ve sl. 2, ř. 11 tabulky 8.b. se rovná součtu hodnot mezd CELKEM ve sloupcích 1 a 3  řádku 6 tabulky 8.a.                                                 Hodnota mezd CELKEM ve sl. 5, ř. 11 tabulky 8.b. se rovná součtu hodnot mezd CELKEM ve sloupcích 5, 7, 9, 11, 13, 15 a 17  řádku 6 tabulky 8.a</t>
    </r>
  </si>
  <si>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</si>
  <si>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</si>
  <si>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</si>
  <si>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</si>
  <si>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</si>
  <si>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</si>
  <si>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</si>
  <si>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</si>
  <si>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</si>
  <si>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</si>
  <si>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ř.61 - 36</t>
  </si>
  <si>
    <t>Tab. 1.2   Výkaz zisku a ztráty</t>
  </si>
  <si>
    <t>Vysoká škola uměleckoprůmyslová v Praze</t>
  </si>
  <si>
    <t xml:space="preserve">     VII.Poskytnuté příspěvky </t>
  </si>
  <si>
    <t xml:space="preserve">     VIII.Daň z příjmů </t>
  </si>
  <si>
    <t>ř.1+8+12+18+20+ 28+34</t>
  </si>
  <si>
    <t>ř.41</t>
  </si>
  <si>
    <t>134670</t>
  </si>
  <si>
    <t>240</t>
  </si>
  <si>
    <t xml:space="preserve">        III.Tržby za vlastní výkony a za zboží </t>
  </si>
  <si>
    <t>5395</t>
  </si>
  <si>
    <t xml:space="preserve">        IV.Ostatní výnosy </t>
  </si>
  <si>
    <t>ř.60 - 38</t>
  </si>
  <si>
    <t>Tab. 1.1   Rozvaha (bilance)</t>
  </si>
  <si>
    <t>Název účetní jednotky:  Vysoká škola uměleckoprůmyslová v Praze</t>
  </si>
  <si>
    <t>IČO:  60461071</t>
  </si>
  <si>
    <t>Sídlo účetní jednotky: nám. Jana Palacha 80, 116 93 Praha 1</t>
  </si>
  <si>
    <t>sl.3</t>
  </si>
  <si>
    <t xml:space="preserve">celkem </t>
  </si>
  <si>
    <t>(1) Zpracování "Výkazu zisku a ztraty" se řídí § 6 a §§ 26 až 28  Vyhlášky 504/2002 Sb.</t>
  </si>
  <si>
    <t>(2) Vyhláškou je dáno pouze označení a členění textů; čísla příslušných účtů  a skupin jsou doplněna pro lepší orientaci ve výkazu.</t>
  </si>
  <si>
    <t xml:space="preserve">(3) Číslování řádků a sloupců je závazné </t>
  </si>
  <si>
    <t>(4) Údaje se vyplňují  na celé tisíce bez desetinných míst.</t>
  </si>
  <si>
    <r>
      <t xml:space="preserve">Výkaz zisku a ztráty </t>
    </r>
    <r>
      <rPr>
        <sz val="11"/>
        <rFont val="Calibri"/>
        <family val="2"/>
      </rPr>
      <t>(1) k 31.12.2017</t>
    </r>
  </si>
  <si>
    <r>
      <t xml:space="preserve"> Příloha č.2 k vyhlášce č. </t>
    </r>
    <r>
      <rPr>
        <b/>
        <sz val="11"/>
        <rFont val="Calibri"/>
        <family val="2"/>
      </rPr>
      <t>504/2002 Sb.</t>
    </r>
    <r>
      <rPr>
        <sz val="11"/>
        <rFont val="Calibri"/>
        <family val="2"/>
      </rPr>
      <t xml:space="preserve"> ve znění pozdějších předpisů</t>
    </r>
  </si>
  <si>
    <r>
      <t xml:space="preserve"> Jednotlivé položky se vykazují v tis. Kč (</t>
    </r>
    <r>
      <rPr>
        <sz val="11"/>
        <rFont val="Calibri"/>
        <family val="2"/>
      </rPr>
      <t>§4, odst.3</t>
    </r>
    <r>
      <rPr>
        <b/>
        <sz val="11"/>
        <rFont val="Calibri"/>
        <family val="2"/>
      </rPr>
      <t>)</t>
    </r>
  </si>
  <si>
    <r>
      <t xml:space="preserve">účet / součet </t>
    </r>
    <r>
      <rPr>
        <sz val="11"/>
        <rFont val="Calibri"/>
        <family val="2"/>
      </rPr>
      <t>(2)</t>
    </r>
  </si>
  <si>
    <r>
      <t xml:space="preserve">řádek </t>
    </r>
    <r>
      <rPr>
        <sz val="11"/>
        <rFont val="Calibri"/>
        <family val="2"/>
      </rPr>
      <t>(3)</t>
    </r>
  </si>
  <si>
    <r>
      <t xml:space="preserve">hlavní činnost </t>
    </r>
    <r>
      <rPr>
        <sz val="11"/>
        <rFont val="Calibri"/>
        <family val="2"/>
      </rPr>
      <t>(4)</t>
    </r>
  </si>
  <si>
    <r>
      <t xml:space="preserve">hospodářská/ doplňková činnost </t>
    </r>
    <r>
      <rPr>
        <sz val="11"/>
        <rFont val="Calibri"/>
        <family val="2"/>
      </rPr>
      <t>(4)</t>
    </r>
  </si>
  <si>
    <t>Podpisový záznam statutárního orgánu účetní jednotky</t>
  </si>
  <si>
    <t>Právní forma účetní jednotky: veřejná vysoká škola</t>
  </si>
  <si>
    <t>Předmět činnosti nebo účel: vzdělávací činnost</t>
  </si>
  <si>
    <r>
      <t xml:space="preserve">Rozvaha (bilance) </t>
    </r>
    <r>
      <rPr>
        <sz val="8"/>
        <rFont val="Calibri"/>
        <family val="2"/>
      </rPr>
      <t>(1)</t>
    </r>
    <r>
      <rPr>
        <sz val="10"/>
        <rFont val="Calibri"/>
        <family val="2"/>
      </rPr>
      <t xml:space="preserve"> k 31.12.2017</t>
    </r>
  </si>
  <si>
    <t>Hospodářský výsledek je navržen k rozdělení do fondů:</t>
  </si>
  <si>
    <t>součet</t>
  </si>
  <si>
    <t>Komentář k tabulce</t>
  </si>
  <si>
    <t>za práce některých ateliérů, školné za program vedený v anglickém jazyce, poplatky za přijímací řízení.</t>
  </si>
  <si>
    <t>Výnosy z hlavní i doplňkové činnosti jsou podrobněji rozvedeny v tabulce 6.</t>
  </si>
  <si>
    <t>Zahraniční studenti - mezivládní dohody</t>
  </si>
  <si>
    <t>Ministerstvo kultury ČR</t>
  </si>
  <si>
    <t>Magistrát hl. města Prahy</t>
  </si>
  <si>
    <t>Visegradský fond</t>
  </si>
  <si>
    <t>Program Erasmus</t>
  </si>
  <si>
    <t xml:space="preserve">     GAČR</t>
  </si>
  <si>
    <t>UMPRUM neměla v roce 2017 tento druh financování.</t>
  </si>
  <si>
    <t xml:space="preserve">          součtový řádek </t>
  </si>
  <si>
    <t>a platby za akreditovaný studijní program Visual Arts v hlavní činnosti.</t>
  </si>
  <si>
    <t>1. příjmy z licenčních smluv ve výši 1.599 tis. Kč škola získala z poskytnutých licencí k užití díla, které vzniklo v rámci studijního programu;</t>
  </si>
  <si>
    <t>a Volkswagen AG na projektu „PROJECT FIT 2 User Experience 2017"</t>
  </si>
  <si>
    <t>* příjmy za akreditovaný studijní program Visual Arts ve výši 1.427 tis. Kč</t>
  </si>
  <si>
    <t>4. tržby z pronájmů ve výši 5 tis. Kč  - jedná se o krátkodobé pronájmy prostor v hlavní budově školy zejména ateliérů;</t>
  </si>
  <si>
    <t>* příjmy z úhrad za mimořádné a nadstandardní úkony studijního oddělení 134 tis. Kč</t>
  </si>
  <si>
    <t>* poplatky za úkony spojené s příjímacím řízením 428 tis. Kč</t>
  </si>
  <si>
    <t>* práce ateliérů 847 tis. Kč</t>
  </si>
  <si>
    <t>* příjmy za mimořádné studium a ateliérovou stáž pro samoplátce 130 tis. Kč</t>
  </si>
  <si>
    <t>* příjmy za různé služby ve výši 257 tis. Kč;</t>
  </si>
  <si>
    <t xml:space="preserve">2. příjmy ze smluvního výzkumu ve výši 511 tis. Kč jsou výsledkem spolupráce Ateliéru průmyslového designu  s podnikem Škoda, auto a.s. </t>
  </si>
  <si>
    <t>* příjmy z ubytování a prodeje drobných služeb na koleji ve výši 3.870 tis. Kč</t>
  </si>
  <si>
    <t>* přefakturace tepla a dalších služeb ve výši 887 tis. Kč</t>
  </si>
  <si>
    <t>* ostatní služby (provize, vypracování posudků a ostatní) ve výši 52 tis. Kč</t>
  </si>
  <si>
    <t>2. příjmy z nájmu ve výši 571 tis. Kč, škola získala z pronájmu prostor v hlavní budově, z pronájmu bytu a pozemku.</t>
  </si>
  <si>
    <t>5. dary - dar od Škoda auto, a.s. ve výši 240 tis. Kč</t>
  </si>
  <si>
    <t>3. tržby za vlastní služby ve výši 3.280 tis. Kč škola získala z následujících aktivit:</t>
  </si>
  <si>
    <t>* příjmy za prodej knih vlastní výroby ve výši 57 tis. Kč;</t>
  </si>
  <si>
    <t>Výnosy z hlavní činnosti v celkové výši 5.635 Kč byly v tomto členění:</t>
  </si>
  <si>
    <t>* příjmy za prodej knih vlastní výroby ve výši 441 tis. Kč;</t>
  </si>
  <si>
    <t>Výnosy z doplňkové činnosti v celkové výši 6.818 Kč byly v tomto členění:</t>
  </si>
  <si>
    <t xml:space="preserve">Z pravidelných příjmů školy lze stejně jako v roce 2016 uvést jako nejvýraznější tržby za ubytování na koleji v doplňkové činnosti </t>
  </si>
  <si>
    <t>Ve srovnání s rokem 2016 je struktura vlastních příjmů přibližně stejná s menšími rozdíly v jednotlivých komoditách. Výraznější nárůst</t>
  </si>
  <si>
    <t>úhrada za úkony spojené s habilitačním řízením</t>
  </si>
  <si>
    <t xml:space="preserve">   úhrada za uznání zahranič. vysokoškolského  vzdělání</t>
  </si>
  <si>
    <t xml:space="preserve">   úhrada za vydání duplikátu diplomu</t>
  </si>
  <si>
    <t xml:space="preserve">   úhrada za potvrzení o studiu</t>
  </si>
  <si>
    <t xml:space="preserve">   úhrada za vyhledání dokumentu v archivu</t>
  </si>
  <si>
    <t>úhrada za školení BOZP</t>
  </si>
  <si>
    <t>úhrada za vydání dokladu o vykonaných zkouškách a SZZ</t>
  </si>
  <si>
    <t>Komentář v tabulce:</t>
  </si>
  <si>
    <t>Na řádku č. 5 „poplatky za studium v cizím jazyce (§58 odst. 5)“  je uveden pouze výnos za akreditovaný studijní program v cizím jazyce „Visual Arts“.</t>
  </si>
  <si>
    <t>V tomto řádku (5) nejsou uvedeny poplatky za studium od mimořádných studentů a studentů ze zahraničí, kteří se neúčastní celého akreditovaného studia.</t>
  </si>
  <si>
    <t>V rámci celoživotního vzdělávání měla škola příjmy z těchto kurzů pro veřejnost:</t>
  </si>
  <si>
    <t>Kurz restaurování papíru a knižní vazby</t>
  </si>
  <si>
    <t>Kurz kresby a malby</t>
  </si>
  <si>
    <t>Kurz šperku</t>
  </si>
  <si>
    <t>Tyto příjmy jsou ve srovnání s rokem 2016 o 10% nižší.</t>
  </si>
  <si>
    <t>Kurz animovaného filmu</t>
  </si>
  <si>
    <t>Kurz autorského práva</t>
  </si>
  <si>
    <t>* poskytování služeb tisku, kopírování a laminování ve výši 304 tis. Kč</t>
  </si>
  <si>
    <t>* kurzy pro veřejnost - kurzy kresby, šperku, restaurování a knižní vazby, anim.filmu a autor.práva v celkové výši 693 tis. Kč</t>
  </si>
  <si>
    <t>Zahraniční studenti - krátkodobé pobyty</t>
  </si>
  <si>
    <t>mimořádná stipendia - výstavní činnost</t>
  </si>
  <si>
    <t>mimořádná stipendia - ostatní</t>
  </si>
  <si>
    <t>stipend. - central.rozvoj.proj.</t>
  </si>
  <si>
    <t>mobility stud.-internacionalizace v rámci instituc.plánu</t>
  </si>
  <si>
    <t>stipend. - instituc. plán</t>
  </si>
  <si>
    <t>mimořádná stipendia - školní prezentace</t>
  </si>
  <si>
    <t>UMPRUM nemá žádné stravovací zařízení.</t>
  </si>
  <si>
    <t>Kolej Mikoláše Alše</t>
  </si>
  <si>
    <t>Ubytovaní studenti na koleji M. Alše jsou z řad tuzemských a zahraničních studentů UMPRUM a studentů z jiných vysokých škol.</t>
  </si>
  <si>
    <t>V letních měsících je kolej využívána jako hostel.</t>
  </si>
  <si>
    <t>Rozbor příjmů koleje M. Alše:</t>
  </si>
  <si>
    <t xml:space="preserve">1. </t>
  </si>
  <si>
    <t>za ubytování studentů UMPRUM a  studentů z ostatních vysokých škol během škol. roku</t>
  </si>
  <si>
    <t>2.</t>
  </si>
  <si>
    <t xml:space="preserve">za ubytování v rámci provozu hostelu </t>
  </si>
  <si>
    <t>3.</t>
  </si>
  <si>
    <t>za další služby (zapůjčení pračky, pronájem místností)</t>
  </si>
  <si>
    <t>Součet</t>
  </si>
  <si>
    <t xml:space="preserve">Veškeré příjmy a výdaje koleje za rok 2017 byly vedeny v doplňkové činnosti. </t>
  </si>
  <si>
    <t>Provozní náklady byly ve službách a energiích vyšší než v roce 2016.</t>
  </si>
  <si>
    <t>Oproti roku 2016 se zvýšily příjmy z provozu hostelu o 20%, zároveň byly o 30% vyšší příjmy u kategorie „ubytování studentů“.</t>
  </si>
  <si>
    <t>Celkově tedy byly tržby za ubytování v roce 2017 vyšší o 823 tis. Kč než v roce 2016.</t>
  </si>
  <si>
    <t xml:space="preserve">Díky aktivnímu využívání zprostředkovatelských společností na ubytování má ekonomika koleje M. Alše rok od roku </t>
  </si>
  <si>
    <t>stoupající tendenci, daří se vytvářet stále vyšší hospodářský výsledek díky vzrůstajícím tržbám za ubytování, přestože</t>
  </si>
  <si>
    <t>zároveň rostou provozní náklady a náklady na údržbu budovy.</t>
  </si>
  <si>
    <t xml:space="preserve">            ostatní inv. užití - nehmotný majetek</t>
  </si>
  <si>
    <r>
      <t>Neinvestiční celkem</t>
    </r>
    <r>
      <rPr>
        <sz val="8"/>
        <rFont val="Calibri"/>
        <family val="2"/>
      </rPr>
      <t xml:space="preserve"> </t>
    </r>
  </si>
  <si>
    <t xml:space="preserve">Struktura tvorby fondu je zřejmá z tabulky. </t>
  </si>
  <si>
    <t xml:space="preserve">Nebyly provedeny žádné přesuny mezi jednotlivými fondy ve prospěch FRIM. </t>
  </si>
  <si>
    <r>
      <t>ostatní příjmy celkem</t>
    </r>
    <r>
      <rPr>
        <sz val="10"/>
        <rFont val="Calibri"/>
        <family val="2"/>
      </rPr>
      <t xml:space="preserve"> </t>
    </r>
  </si>
  <si>
    <t>V roce 2017 převažovala tvorba FRIM nad jeho čerpáním, neboť součástí hospodářského výsledku z roku 2016</t>
  </si>
  <si>
    <t xml:space="preserve">byl výnos z prodeje pozemku v tomto roce. </t>
  </si>
  <si>
    <t>Dominantními výdaji byly zejména realizované řípravné práce na rekontrukci nové budovy v ul. Mikulandská.</t>
  </si>
  <si>
    <t>Oproti roku 2016 byly vyšší výdaje na investice pro vybavení školy.</t>
  </si>
  <si>
    <t xml:space="preserve">1. stroje a zařízení ve výši 1.957 tis. Kč:   </t>
  </si>
  <si>
    <t>* výpočetní technika 802 tis. Kč</t>
  </si>
  <si>
    <t>* tiskárny, kopírky 103 tis. Kč</t>
  </si>
  <si>
    <t>2. nehmotný majetek ve výši 572 tis. Kč</t>
  </si>
  <si>
    <t>* SW (úpravy KOS, personální systém) 374 tis. Kč</t>
  </si>
  <si>
    <t>* ostaní nehmotný majetek 198 tis. Kč</t>
  </si>
  <si>
    <t>Podrobnější přehled využití FRIM během roku 2017 v kategorii:</t>
  </si>
  <si>
    <t>* vybavení ateliérů, dílen, pracovišť (stroje, nářadí, pomůcky)  1.052 tis. Kč</t>
  </si>
  <si>
    <t xml:space="preserve">ostatní příjmy </t>
  </si>
  <si>
    <t>Čerpání stipendijního fondu:</t>
  </si>
  <si>
    <t>1. sociální stipendia: 3 tis. Kč</t>
  </si>
  <si>
    <t>1. prospěchová stipendia: 128 tis. Kč</t>
  </si>
  <si>
    <t>2. mimořádná stipendia: 298 tis. Kč</t>
  </si>
  <si>
    <t>Fond odměn nebyl v roce 2017 čerpán. Tvorba byla pouze ze zisku roku 2016.</t>
  </si>
  <si>
    <t>Sociální fond není naplněn.</t>
  </si>
  <si>
    <t xml:space="preserve">užití  </t>
  </si>
  <si>
    <t>Tvorba fondu účelově určených prostředků:</t>
  </si>
  <si>
    <t>institucionální podpora</t>
  </si>
  <si>
    <t>prostředky z jiné podpory z veř. prostředků</t>
  </si>
  <si>
    <t>institucionální plán</t>
  </si>
  <si>
    <t>Čerpání fondu účelově určených prostředků</t>
  </si>
  <si>
    <t>specifický výzkum</t>
  </si>
  <si>
    <t>prostředky na VaV z kap. 333-MŠMT</t>
  </si>
  <si>
    <t>Erasmus</t>
  </si>
  <si>
    <t>GAČR</t>
  </si>
  <si>
    <t>ostatní příjmy - převod z FÚUP</t>
  </si>
  <si>
    <t>Stipendia studentů doktorských studijních programů</t>
  </si>
  <si>
    <t>Součet:</t>
  </si>
  <si>
    <t xml:space="preserve">ostatní užití </t>
  </si>
  <si>
    <t>Fond provozních prostředků byl v roce 2017 naplněn ze zůstatku příspěvku  MŠMT ČR v této struktuře:</t>
  </si>
  <si>
    <t xml:space="preserve">Studijní programy a s nimi spojená tvůrčí činnost </t>
  </si>
  <si>
    <t>RUV - převod na fond provozních prostředků</t>
  </si>
  <si>
    <t xml:space="preserve">5. Stav a pohyb majetku a závazků  </t>
  </si>
  <si>
    <t>Přehled o majetku a jeho vývoj v tis. Kč</t>
  </si>
  <si>
    <t>Druhy majetku</t>
  </si>
  <si>
    <t>pořizovací cena</t>
  </si>
  <si>
    <t>oprávky (-)</t>
  </si>
  <si>
    <t xml:space="preserve">    zůstatková cena</t>
  </si>
  <si>
    <t>3</t>
  </si>
  <si>
    <t>Dlouhodobý nehmotný majetek</t>
  </si>
  <si>
    <t>software</t>
  </si>
  <si>
    <t>ostatní dlouhodobý nehmotný majetek.</t>
  </si>
  <si>
    <t>drobný dlouhodobý nehmotný majetek</t>
  </si>
  <si>
    <t>nedokonč.dlouhodobý nehmot.majetek</t>
  </si>
  <si>
    <t>Dlouhodobý hmotný majetek</t>
  </si>
  <si>
    <t>umělecká díla</t>
  </si>
  <si>
    <t>hmotné movité věci a jejich soubory</t>
  </si>
  <si>
    <t>pěstitelské celky trvalých porostů</t>
  </si>
  <si>
    <t>základní stádo a  tažná  zvířata</t>
  </si>
  <si>
    <t>drobný dlouhodobý hmotný majetek</t>
  </si>
  <si>
    <t>ostatní dlouhodobý  hmotný majetek.</t>
  </si>
  <si>
    <t>nedokončený dlouhodobý hmotný majetek</t>
  </si>
  <si>
    <t>poskytnuté zálohy na dlouhodobý hmotný majetek</t>
  </si>
  <si>
    <t xml:space="preserve">Nárůst u položky samostatné movité věci a soubory movitých věcí je patrný každoročně a je v souladu s trendem </t>
  </si>
  <si>
    <t xml:space="preserve">Drobný dlouhodobý nehmotný a hmotný majetek, který je evidován na rozvahových účtech 018 a 028, je postupně  </t>
  </si>
  <si>
    <t xml:space="preserve">vyřazován. Jedná se o historicky dlouhodobý  inventář školy z období, kdy na těchto účtech bylo podle účetních předpisů účtováno. </t>
  </si>
  <si>
    <t>V posledních letech se nákupy drobného majetku účtují přímo do nákladů, přestože tento nakoupený majetek podléhá</t>
  </si>
  <si>
    <t>evidenci a řádné inventarizaci.</t>
  </si>
  <si>
    <t xml:space="preserve">Zjištěné inventarizační rozdíly byly řešeny likvidační a škodní komisí v daných případech. </t>
  </si>
  <si>
    <t xml:space="preserve">Závěry obou komisí byly předány oddělení správy majetku a ekonomickému odboru, aby mohly </t>
  </si>
  <si>
    <t>být účetně vypořádány. Kancelářská a výpočetní technika určená k vyřazení byla ekologicky</t>
  </si>
  <si>
    <t>zlikvidována.</t>
  </si>
  <si>
    <t xml:space="preserve">Pohledávky a závazky </t>
  </si>
  <si>
    <t>Stav pohledávek a závazků je v průběhu roku sledován, uhrazenost pohledávek je zajišťována standardními</t>
  </si>
  <si>
    <t>způsoby – ústně či písemně.</t>
  </si>
  <si>
    <t>Sklad knih</t>
  </si>
  <si>
    <t xml:space="preserve">Nákladovost jednotlivých knih je sledována zakázkově v ekonomickém systému iFIS. </t>
  </si>
  <si>
    <t>Sklad knih podléhá řádné evidenci a inventarizaci zásob.</t>
  </si>
  <si>
    <t>Tabulka 8.c   Neinvestiční náklady</t>
  </si>
  <si>
    <t>v tis. Kč</t>
  </si>
  <si>
    <t xml:space="preserve">účet / součet </t>
  </si>
  <si>
    <t xml:space="preserve">řádek </t>
  </si>
  <si>
    <t>hlavní činnost</t>
  </si>
  <si>
    <t xml:space="preserve">doplňková (hospodářská) činnost </t>
  </si>
  <si>
    <t>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</si>
  <si>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</si>
  <si>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</si>
  <si>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</si>
  <si>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</si>
  <si>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</si>
  <si>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</si>
  <si>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</si>
  <si>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</si>
  <si>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</si>
  <si>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</si>
  <si>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</si>
  <si>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</si>
  <si>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 Změna stavu zásob vlastní činnosti a aktivace</t>
  </si>
  <si>
    <t>ř.12 až 14</t>
  </si>
  <si>
    <t xml:space="preserve">            9.Změna stavu zásob vlastní činnosti</t>
  </si>
  <si>
    <t xml:space="preserve">            10.Aktivace materiálu, zboží a vnitroorganiz. služeb</t>
  </si>
  <si>
    <t xml:space="preserve">            11.Aktivace slouhodobého majetku</t>
  </si>
  <si>
    <t xml:space="preserve">     IV.Osobní náklady celkem</t>
  </si>
  <si>
    <t>ř.12 až 16</t>
  </si>
  <si>
    <t xml:space="preserve">            12.Mzdové náklady</t>
  </si>
  <si>
    <t xml:space="preserve">            13.Zákonné sociální pojištění</t>
  </si>
  <si>
    <t xml:space="preserve">            14.Ostatní sociální pojištění</t>
  </si>
  <si>
    <t xml:space="preserve">            15.Zákonné sociální náklady</t>
  </si>
  <si>
    <t xml:space="preserve">            16.Ostatní sociální náklady</t>
  </si>
  <si>
    <t xml:space="preserve">    V.Daně a poplatky celkem</t>
  </si>
  <si>
    <t>ř.18 až 20</t>
  </si>
  <si>
    <t xml:space="preserve">            14.Daň silniční</t>
  </si>
  <si>
    <t xml:space="preserve">            15.Daň z nemovitosti</t>
  </si>
  <si>
    <t xml:space="preserve">            16.Ostatní daně a poplatky</t>
  </si>
  <si>
    <t xml:space="preserve">    VI.Ostatní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</si>
  <si>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</si>
  <si>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</si>
  <si>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</si>
  <si>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</si>
  <si>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</si>
  <si>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</si>
  <si>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</si>
  <si>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</si>
  <si>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</si>
  <si>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 xml:space="preserve">     VI.Odpisy, prodaný majetek, tvorba rezerv a opravných položek celkem</t>
  </si>
  <si>
    <t>ř.31 až 36</t>
  </si>
  <si>
    <t xml:space="preserve">            25.Odpisy dlouhodobého nehmotného a hmotného majetku</t>
  </si>
  <si>
    <t xml:space="preserve">            26.Zůstat. cena prodaného dlouh. nehmotného a hmotného majetku</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</si>
  <si>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</si>
  <si>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</si>
  <si>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</si>
  <si>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</si>
  <si>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</si>
  <si>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</si>
  <si>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31.Poskytnuté příspěvky zúčtované mezi organizačními složkami</t>
  </si>
  <si>
    <t xml:space="preserve">            32.Poskytnuté členské příspěvky</t>
  </si>
  <si>
    <t xml:space="preserve">     VIII.Daň z příjmů celkem</t>
  </si>
  <si>
    <t xml:space="preserve">ř.1+6+11+17+21+ 30+37+40 </t>
  </si>
  <si>
    <t>Financování osobních nákladů bylo pokryto z příspěvku A+K nejvyšším podílem, dále z projektů školy a vlastních příjmů.</t>
  </si>
  <si>
    <t xml:space="preserve">Další významnou část nákladů tvoří: </t>
  </si>
  <si>
    <t>platby za výuku, služby IT, platby za nájmy, právní, účetní, poradenské služby, služby kopírování, tiskařské, grafické,</t>
  </si>
  <si>
    <t>fotografické, redakční práce, propagační práce, služby spojené s pořádáním výstav, nákup licencí - SW, honoráře,</t>
  </si>
  <si>
    <t>členské a účastnické poplatky, ostat. nespecifikované služby;</t>
  </si>
  <si>
    <t>služby spojené s vedením kurzů pro veřejnost a služby vyplývající z provozu bytu na Zbraslavi.</t>
  </si>
  <si>
    <t>náklady na program ERASMUS - absolventské stáže, náklady na různé poplatky a různé daňové či nedaňové náklady.</t>
  </si>
  <si>
    <t>trvání pracovní neschopnosti placené zaměstanavatelem 37 tis. Kč.</t>
  </si>
  <si>
    <t xml:space="preserve">Ve mzdách bylo vyplaceno 59.937 tis. Kč, na dohody 5.731 tis. Kč, na pojistném 20.998 tis. Kč a na náhrady mezd po dobu </t>
  </si>
  <si>
    <t>Nárůst mezd oproti roku 2016 činil 4,5 %.</t>
  </si>
  <si>
    <t xml:space="preserve">b) položka ostatní služby v rámci doplňkové činnosti ve výši 2.351 tis. Kč představuje výdaje na provoz koleje M. Alše, </t>
  </si>
  <si>
    <t xml:space="preserve">1. náklady na služby v hlavní činnosti ve výši 27.437 tis. Kč a v doplňkové činnosti ve výši 2.546 tis. Kč (jedná se o náklady </t>
  </si>
  <si>
    <t>na opravy a udržování, cestovné, reprezentaci a ostatní služby)</t>
  </si>
  <si>
    <t>2. ostatní náklady v hlavní činnosti ve výši 17.126 tis. Kč a v doplňkové činnosti ve výši 140 tis. Kč</t>
  </si>
  <si>
    <t>Tato položka obsahuje výdaje na stipendia, na tvorbu fondů, na pojistné budov a auta, náklady na vedení účtů v bance,</t>
  </si>
  <si>
    <t>náklady na provoz budovy - úklid, ostraha, telekom. a poštovní služby, BOZP, odvoz odpadu, stěhovací sl., parkovné,</t>
  </si>
  <si>
    <t xml:space="preserve">a) nejvyšší podíl v hlavní činnosti tvoří položka ostatní služby 21.389 tis. Kč (78 % ze všech služeb), ve které jsou obsaženy </t>
  </si>
  <si>
    <t xml:space="preserve">U doplňkové činnosti ve výši 140 tis. Kč se jedná o bankovní náklady, poplatky státní správě, pojištění a různé. </t>
  </si>
  <si>
    <t>3. spotřeba materiálu a energie v hlavní činnosti ve výši 9.361 tis. Kč a v doplňkové činnosti ve výši 1.542 tis. Kč</t>
  </si>
  <si>
    <t>Ve srovnání s rokem 2016 byl mírný nárůst u spotřeby energie o 3 %.</t>
  </si>
  <si>
    <t>Spotřeba energie ve výši 4.618 tis. Kč byla ve struktuře:</t>
  </si>
  <si>
    <t>spotřeba elektřiny 1.977 tis. Kč, plynu 1.526 tis. Kč, vody 561 tis. Kč., tepla 554 tis. Kč.</t>
  </si>
  <si>
    <t>Největší podíl spotřeby materiálu z celkového objemu 6.284 tis. Kč jsou výdaje na drobný hmotný majetek 1.704 tis. Kč</t>
  </si>
  <si>
    <t xml:space="preserve">a na provoz budov 1.773 tis. Kč, dále na výuku 1.446 tis. Kč, na nákup knih a časopisů 512 tis. Kč,  na výstavy </t>
  </si>
  <si>
    <t>a propagaci 603 tis. Kč, na inventář neevidovaný 83 tis. Kč.</t>
  </si>
  <si>
    <t xml:space="preserve">Prodej knih byl účtován jako prodej vlastních výrobků, náklady na prodej knih jsou vyjádřeny položkou "Změna stavu </t>
  </si>
  <si>
    <t>zásob vlastní činnosti".</t>
  </si>
  <si>
    <t xml:space="preserve">Ve srovnání s rokem 2016 zaznamenaly náklady roku 2017 nárůst nejvýrazněji v položkách mzdy a cestovné, </t>
  </si>
  <si>
    <t>v nákladech na ostatní služby byl mírný pokles.</t>
  </si>
  <si>
    <r>
      <t>VaV z národních zdrojů</t>
    </r>
    <r>
      <rPr>
        <sz val="8"/>
        <rFont val="Calibri"/>
        <family val="2"/>
      </rPr>
      <t xml:space="preserve"> (2)</t>
    </r>
  </si>
  <si>
    <r>
      <t xml:space="preserve">mzdy </t>
    </r>
    <r>
      <rPr>
        <sz val="8"/>
        <rFont val="Calibri"/>
        <family val="2"/>
      </rPr>
      <t>(7)</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</si>
  <si>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</si>
  <si>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</si>
  <si>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</si>
  <si>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</si>
  <si>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</si>
  <si>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</si>
  <si>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Stav k1.1.2017 pořizovací cena</t>
  </si>
  <si>
    <t>Stav k 31.12.2017</t>
  </si>
  <si>
    <t>V roce 2017 UMPRUM nezískala žádné protředky programového financování na pořízení majetku.</t>
  </si>
  <si>
    <t>Inventarizace majetku a závazků proběhla v měsících listopad 2017 – leden 2018.</t>
  </si>
  <si>
    <t>budovy, stavby</t>
  </si>
  <si>
    <t>a staveb.</t>
  </si>
  <si>
    <t>V kategorii software je meziroční nárůst zařazeného majetku o cca 705 tis. Kč, jedná se zejména o úpravy aplikace KOS,</t>
  </si>
  <si>
    <t>implementace vypůjčního systému, pořízení nového SW pro personální oddělení a instalace SW pro knihovnu.</t>
  </si>
  <si>
    <t>rozvoje modernizace technického vybavování školy pro provoz a výuku. Výraznými položkami nového investičního majetku</t>
  </si>
  <si>
    <t>jsou zejména kopírovací stroje, CNC fréza pro dílnu, vybavení AV technikou do posluchárny vč. řídícího systému, počítače.</t>
  </si>
  <si>
    <t>rekonstrukce nové budovy UMPRUM v Mikulandské ulici.</t>
  </si>
  <si>
    <t>a také zkvalitnění jejich využití.</t>
  </si>
  <si>
    <t xml:space="preserve">U položky budovy, stavby došlo k navýšení díky rekonstrukci některých prostor v hlavní budově UMPRUM za účelem změny </t>
  </si>
  <si>
    <t xml:space="preserve">Zcela dominantním zdrojem financování nehmotného a hmotného majetku UMPRUM byl FRIM částkou 15.882 tis. Kč, </t>
  </si>
  <si>
    <t>což znamená nižší čerpání fondu oproti roku 2016.</t>
  </si>
  <si>
    <t>Dále měla škola k dispozici investiční prostředky v rámci rozvojových projektů ve výši 500 tis. Kč.</t>
  </si>
  <si>
    <t xml:space="preserve">Závazky k 31. 12. 2017 po lhůtě splatnosti škola žádné neeviduje, stav pohledávek k 31. 12. 2017 je 749 tis. Kč, </t>
  </si>
  <si>
    <t xml:space="preserve">z toho po lhůtě splatnosti jsou dvě faktury v celkové výši 385 tis. Kč.  </t>
  </si>
  <si>
    <t>knih a 2.553 tis. Kč knih rozpracovaných, tzv. nedokončená výroba.</t>
  </si>
  <si>
    <t xml:space="preserve">Stav skladových zásob knih k 31. 12. 2017, které jsou vedeny jako výrobky, je celkem 6.986 tis. Kč, z toho je 4.433 tis. hotových  </t>
  </si>
  <si>
    <t>Vybavování školy novým majetkem bylo v roce 2017 realizováno z více zdrojů.</t>
  </si>
  <si>
    <t xml:space="preserve">Další vysvětlení je uvedeno v kapitole Stav a pohyb majetku a závazků. Každoroční nárůst je patrný u položky zásob, neboť přibývají dokončené a vydané </t>
  </si>
  <si>
    <t xml:space="preserve">Ve stavu aktiv a pasiv nedošlo v roce 2017 k žádné výrazné změně oproti roku 2016. </t>
  </si>
  <si>
    <t>knihy na skladě, které jsou účtovány jako vlastní výrobky.</t>
  </si>
  <si>
    <t>V roce 2017 nedošlo k řádným výrazným účetní aktům, které by měly být komentovány.</t>
  </si>
  <si>
    <t>UMPRUM dosáhla v roce 2017 kladného hospodářského výsledku v hlavní činnosti i v doplňkové činnosti.</t>
  </si>
  <si>
    <t xml:space="preserve">Hospodářský výsledek z hlavní činnosti byl ve výši 1.288 tis. Kč, z doplňkové ve výši 1.210 tis. Kč. </t>
  </si>
  <si>
    <t>Provoz koleje, který patří rovněž mezi doplňkovou činnost školy, byl v roce 2017 ziskový.</t>
  </si>
  <si>
    <t xml:space="preserve">Patrný je vzestup příjmů školy v položce Provozní dotace oproti roku 2016. Další  položky Výkazu zisku a ztráty jsou komentovány </t>
  </si>
  <si>
    <t>v tabulkách č. 3, 5.a-b, 6, 8.a.b.c.</t>
  </si>
  <si>
    <t xml:space="preserve">Hlavním příjmem pro provoz školy je stejně jako v předcházejících letech příspěvek MŠMT který tvoří cca 89,5 % všech dotačních příjmů. </t>
  </si>
  <si>
    <t xml:space="preserve">Veřejné prostředky jsou jednoznačně rozhodujícím a zásadním příjmem pro zajištění činnosti UMPRUM, neboť se na celkových příjmech školy podílely téměř 90%. </t>
  </si>
  <si>
    <t>V roce 2017 byl příspěvek A+K vyšší o 11.253 tis. Kč než v roce 2016.</t>
  </si>
  <si>
    <t>Komentář k tabulce:</t>
  </si>
  <si>
    <t>a) program Erasmus v celkovém objemu 1.199 tis. Kč ve struktuře jednotlivých aktivit:</t>
  </si>
  <si>
    <t>studentské stáže (pobyty studentů na zahranič. školách)</t>
  </si>
  <si>
    <t>pracovní stáže (pracovní pobyty studentů v zahraničí)</t>
  </si>
  <si>
    <t>Dotace MŠMT</t>
  </si>
  <si>
    <t>1. ukazatel D Zahraniční studenti a mezinárodní spolupráce:</t>
  </si>
  <si>
    <t>2. ukazatel I dotace na rozvojové programy</t>
  </si>
  <si>
    <t xml:space="preserve">Centralizované RP byly realizovány společně s dalšími vysokými školami: </t>
  </si>
  <si>
    <t>Dotace z ostatních kapitol státního rozpočtu</t>
  </si>
  <si>
    <t>Dotace z územních rozpočtů</t>
  </si>
  <si>
    <t>Celoroční výstavní program Galerie UM (výstavy v budově školy)</t>
  </si>
  <si>
    <t>Dotace na prostředky ze zahraničí</t>
  </si>
  <si>
    <t>Využití prostředků na tyto aktivity:</t>
  </si>
  <si>
    <t>pracovní stáže absolventů (pracovní pobyty studentů v zahraničí)</t>
  </si>
  <si>
    <t>zaměstnanecké mobility (pobyt zaměstanců na zahranič. školách)</t>
  </si>
  <si>
    <t>organizace mobilit (administrativa s řešením progr. Erasmus)</t>
  </si>
  <si>
    <t>mobility - Izrael</t>
  </si>
  <si>
    <t>2. dotace z Mezinárodního Visegrádského fondu</t>
  </si>
  <si>
    <t xml:space="preserve">Visegrádský fond je mezinárodní organizace, která podporuje společné kulturní, vědecko-výzkumné a vzdělávací projekty, </t>
  </si>
  <si>
    <t xml:space="preserve">mládežnické výměny, turistiku a přeshraniční spolupráci v rámci visegrádské skupiny tzv. V4. </t>
  </si>
  <si>
    <t>Dotace z MŠMT</t>
  </si>
  <si>
    <t>1. Institucionální podpora MŠMT - podpora výzkumným organizacím podle zhodnocení dosažených výsledků</t>
  </si>
  <si>
    <t>2. Účelová podpora od MŠMT - specifický vysokoškolský výzkum</t>
  </si>
  <si>
    <r>
      <t>1. tržby za vlastní služby ve výši 6</t>
    </r>
    <r>
      <rPr>
        <sz val="10"/>
        <rFont val="Calibri"/>
        <family val="2"/>
      </rPr>
      <t>.247 tis. Kč škola získala z následujících aktivit:</t>
    </r>
  </si>
  <si>
    <t xml:space="preserve">Dominantními příjmy, které se podílejí na hospodářském výsledku v hlavní činnosti, byly  úhrady, resp. tržby </t>
  </si>
  <si>
    <t>zaměstnanecké mobility</t>
  </si>
  <si>
    <t>Příspěvek MŠMT - vysvětlení pouze k ukazateli D Zahraniční studenti a mezinárodní spolupráce a k položce zahraniční studenti - mezivládní dohody:</t>
  </si>
  <si>
    <t>b) zahraniční studenti - mezivládní dohody</t>
  </si>
  <si>
    <t xml:space="preserve">V rámci dotace ukazatele D byly přijaty pouze prostředky program CEEPUS v celkovém objemu 171 tis. Kč </t>
  </si>
  <si>
    <t xml:space="preserve">d) v projektu „Udržitelný rozvoj ERP systémů VVŠ při změnách legislativního a technologického prostředí a technický upgrade ekonomických systémů“, </t>
  </si>
  <si>
    <t xml:space="preserve">b) v projektu „Promítnutí novely VŠ zákona a jejich prováděcích předpisů do oblasti řízení kvality a školní legislativy zúčastněných škol", </t>
  </si>
  <si>
    <t>V rámci dotace ukazatele I bylo poskytnuto 1.477 tis. Kč provozních prostředků a 180 tis. Kč kapitálových prostředků na řešení</t>
  </si>
  <si>
    <t>centralizovaných rozvojových projektů.</t>
  </si>
  <si>
    <t>a) v projektu „Podpora spolupráce uměleckých VŠ v oblasti internacionalizace“, koordinátorem celého projektu byla AMU</t>
  </si>
  <si>
    <t>koordinátorem celého projektu byla JAMU v Praze</t>
  </si>
  <si>
    <t>e) v projektu" Informační a analytická podpora pro hodnocení kvality studijních programů", koordinátorem projektu byla ZČU</t>
  </si>
  <si>
    <t>Dotace Ministerstva kuktury ČR</t>
  </si>
  <si>
    <t>c) v projektu „Rozvoj dlouhodobého ukládání digitálních dokumentů, vznik digitálních archivů a jejich vazba na novelu zákona o VŠ</t>
  </si>
  <si>
    <t>koordinátorem celého projektu bylo ČVUT v Praze.</t>
  </si>
  <si>
    <t xml:space="preserve">V rámci dotace od MK ČR bylo poskytnuto a vyčerpáno 350 tis. Kč běžných prostředků na tyto projekty: </t>
  </si>
  <si>
    <t>1. International Fashion Showcase 2017</t>
  </si>
  <si>
    <t>2. Japonsko - klidná síla</t>
  </si>
  <si>
    <t>V roce 2017 získala škola dotaci v rámci územních rozpočtů od Magistrátu hl. města Prahy na jeden projekt ve výši 180 tis. Kč:</t>
  </si>
  <si>
    <t>Prostředky výše uvedené dotace byly  využity beze zbytku, oproti roku 2016 byla tato dotace vyšší o 80 tis. Kč.</t>
  </si>
  <si>
    <t xml:space="preserve">1. dotace na program Erasmus </t>
  </si>
  <si>
    <t>Oproti roku 2016 bylo v rámci programu Erasmus spotřebováno o 131 tis. Kč více, celkem 2200 tis. Kč.</t>
  </si>
  <si>
    <t>Dotace na projekt v roce 2017 činila 150 tis. Kč.</t>
  </si>
  <si>
    <t>Příjem z tohoto fondu byl určen na pokrytí paušálních výdajů na studium zahraničních studentů.</t>
  </si>
  <si>
    <t>Jedná se o příspěvek na studijní pobyt zahraničních studentů, kteří na UMRUM studují na základě mezinárodních smluv a dohod.</t>
  </si>
  <si>
    <t>Přijaté prostředky v rámci specifického vysokoškolského výzkumu ve výši 1.320 tis. Kč byly vyšší než v roce 2016 o 60 tis. Kč.</t>
  </si>
  <si>
    <t>Škola získala v roce 2017 na institucionální podporu o 642 tis. Kč více než v roce 2016, část prostředků byl převedena na fond účelově určených prostředků.</t>
  </si>
  <si>
    <t>Dotace od Grantové agentury ČR</t>
  </si>
  <si>
    <t>V rámci dotace GAČR bylo poskytnuto 1.297 tis. Kč.</t>
  </si>
  <si>
    <t>Řešeny byly 3 projekty v rámci Katedry teorie a dějin umění.</t>
  </si>
  <si>
    <t>V roce 2017 byl zahájen projekt s názvem "Rozvoj efektivních principů řízení na UMPRUM", který je naplánován do roku 2020.</t>
  </si>
  <si>
    <r>
      <rPr>
        <sz val="8"/>
        <rFont val="Calibri"/>
        <family val="2"/>
      </rPr>
      <t>(1)</t>
    </r>
    <r>
      <rPr>
        <sz val="10"/>
        <rFont val="Calibri"/>
        <family val="2"/>
      </rPr>
      <t xml:space="preserve"> Ostatní zdroje pro financování stipendií:</t>
    </r>
  </si>
  <si>
    <t>1.</t>
  </si>
  <si>
    <t xml:space="preserve">Program Erasmus z EU </t>
  </si>
  <si>
    <t>Dotace od Magistrátu hl. města Prahy – výstavní činnost</t>
  </si>
  <si>
    <t>Vlastní zdroje UMPRUM – fakturace služeb, kurzy</t>
  </si>
  <si>
    <t xml:space="preserve">Stipendia na výzkumnou, vývojovou a inovační činnost podle zvláštního právního předpisu, § 91 odst.2 písm. c) jsou vyplacena v rámci těchto </t>
  </si>
  <si>
    <t>projektů:</t>
  </si>
  <si>
    <t xml:space="preserve">2. </t>
  </si>
  <si>
    <t xml:space="preserve">Součet </t>
  </si>
  <si>
    <t>vl. příjmy na výzkum ("PROJECT FIT 2 User Experience 2017")</t>
  </si>
  <si>
    <t>V Tabulce 9 jsou v dané struktuře uvedena vyplacená stipendia za rok 2017 dle Stipendijního řádu UMPRUM, a to pouze studentům.</t>
  </si>
  <si>
    <t>Dominantním zdrojem pro výplatu stipendií jsou dotace a příspěvky MŠMT ČR ve výši 7.119 tis. Kč (77 %), ve srovnání s rokem 2016 je tento podíl o 1 % vyšší.</t>
  </si>
  <si>
    <t>V roce 2017 byly čerpány fondy stipendijní, FRIM, fond účelově určených prostředků.</t>
  </si>
  <si>
    <t>Celkový stav fondů školy se oproti roku 2016 zvýšil díky rozdělení vysokého hospodářského výsledku z roku 2016.</t>
  </si>
  <si>
    <t>U dlouhodobého majetku lze konstatovat mírný nárůst jednotlivých položek, zejména u položky Hmotné movité věci a jejich soubory a SW.</t>
  </si>
  <si>
    <t>Nejvýraznějšímí příjmy v doplňkové činnosti byly výnosy z nájmů, kurzů pro veřejnost a příjmy za tisky.</t>
  </si>
  <si>
    <t>se zřetelem k eiDAS", koordinátorem projektu byla Masarykova univerzita</t>
  </si>
  <si>
    <t>lze konstatovat u příjmů ateliérů, nižší jsou v tomto roce příjmy za kurzy pro veřejnost. Vyšší jsou tržby za ubytování na koleji – bližší vysvětlení je v tab. 10.b.</t>
  </si>
  <si>
    <t>Dominantní položkou, stejně jako každý rok, jsou osobní náklady, které činí 59 % z celkových nákladů.</t>
  </si>
  <si>
    <t>Dle údajů v tabulce 8.c jsou dominantní položkou jiné ostatní náklady ve výši 16.792 Kč (98% z ostatních nákladů).</t>
  </si>
  <si>
    <t>Ve srovnání s rokem 2016 lze konstatovat nárůst investičního majetku téměř u všech u položek, nejvýrazněji u  software,</t>
  </si>
  <si>
    <t xml:space="preserve">V kategorii nedokončeného dlouhodobého hmotného majetku se jedná o pokračující výdaje na přípravné práce v rámci </t>
  </si>
  <si>
    <t xml:space="preserve">Struktura celkového CASH FLOW                      </t>
  </si>
  <si>
    <t>Minulé období</t>
  </si>
  <si>
    <t>Běžné období</t>
  </si>
  <si>
    <t>Rozdíl</t>
  </si>
  <si>
    <t>Vliv na CF</t>
  </si>
  <si>
    <t xml:space="preserve">Hospodářský výsledek bežného roku                  </t>
  </si>
  <si>
    <t>001</t>
  </si>
  <si>
    <t xml:space="preserve">Odpisy dlohodobého majetku                         </t>
  </si>
  <si>
    <t>002</t>
  </si>
  <si>
    <t xml:space="preserve">Rezervy řízené předpisy                            </t>
  </si>
  <si>
    <t>003</t>
  </si>
  <si>
    <t xml:space="preserve">Přechodné účty pasivní                             </t>
  </si>
  <si>
    <t>004</t>
  </si>
  <si>
    <t xml:space="preserve">     Výdaje příštích období                        </t>
  </si>
  <si>
    <t>005</t>
  </si>
  <si>
    <t xml:space="preserve">     Výnosy příštích období                        </t>
  </si>
  <si>
    <t>006</t>
  </si>
  <si>
    <t xml:space="preserve">     Kursové rozdíly pasivní                       </t>
  </si>
  <si>
    <t>007</t>
  </si>
  <si>
    <t xml:space="preserve">     Dohadné účty pasivní                          </t>
  </si>
  <si>
    <t>008</t>
  </si>
  <si>
    <t xml:space="preserve">Přechodné účty aktivní                             </t>
  </si>
  <si>
    <t>009</t>
  </si>
  <si>
    <t xml:space="preserve">     Náklady příštích období                       </t>
  </si>
  <si>
    <t>010</t>
  </si>
  <si>
    <t xml:space="preserve">     Příjmy příštích období                        </t>
  </si>
  <si>
    <t>011</t>
  </si>
  <si>
    <t xml:space="preserve">     Kursové rozdíly aktivní                       </t>
  </si>
  <si>
    <t xml:space="preserve">     Dohadné účty aktivní                          </t>
  </si>
  <si>
    <t xml:space="preserve">Pohledávky celkem                                  </t>
  </si>
  <si>
    <t xml:space="preserve">     Z obchodního styku                            </t>
  </si>
  <si>
    <t>015</t>
  </si>
  <si>
    <t xml:space="preserve">     K účastníkům sdružení                         </t>
  </si>
  <si>
    <t>016</t>
  </si>
  <si>
    <t xml:space="preserve">     Za institucemi soc. zabezp. a zdravot. pojištění </t>
  </si>
  <si>
    <t>017</t>
  </si>
  <si>
    <t xml:space="preserve">     Daň z příjmu                                  </t>
  </si>
  <si>
    <t xml:space="preserve">     Ostatní přímé daně                            </t>
  </si>
  <si>
    <t xml:space="preserve">     Daň z přidané hodnoty                         </t>
  </si>
  <si>
    <t>020</t>
  </si>
  <si>
    <t xml:space="preserve">     Ostatní daně a poplatky                       </t>
  </si>
  <si>
    <t xml:space="preserve">     Ze vztahu ke statnímu rozpočtu                </t>
  </si>
  <si>
    <t xml:space="preserve">     Ze vztahu k rozpočtu organů ÚSC               </t>
  </si>
  <si>
    <t>023</t>
  </si>
  <si>
    <t xml:space="preserve">     Za zaměstnanci                                </t>
  </si>
  <si>
    <t>024</t>
  </si>
  <si>
    <t xml:space="preserve">     Z emitovaných dluhopisů a jiné pohledávky    </t>
  </si>
  <si>
    <t xml:space="preserve">     Opravná položka k pohledávkám                 </t>
  </si>
  <si>
    <t xml:space="preserve">Ceniny                                            </t>
  </si>
  <si>
    <t>027</t>
  </si>
  <si>
    <t xml:space="preserve">Majetkové cenné papíry                             </t>
  </si>
  <si>
    <t xml:space="preserve">Dlužné cenné pap. a vlastní dluhopisy              </t>
  </si>
  <si>
    <t>Ostatní cenné papíry a pořízení krátkodob. finan. majetku</t>
  </si>
  <si>
    <t>030</t>
  </si>
  <si>
    <t xml:space="preserve">Zásoby celkem                                      </t>
  </si>
  <si>
    <t xml:space="preserve">     Materiál na skladě a na cestě                 </t>
  </si>
  <si>
    <t xml:space="preserve">     Nedokončená výroba a polotovary vlastní výroby     </t>
  </si>
  <si>
    <t>033</t>
  </si>
  <si>
    <t xml:space="preserve">     Výrobky                                       </t>
  </si>
  <si>
    <t>034</t>
  </si>
  <si>
    <t xml:space="preserve">     Zvířata                                       </t>
  </si>
  <si>
    <t>035</t>
  </si>
  <si>
    <t xml:space="preserve">     Zboží na skladě a na cestě                    </t>
  </si>
  <si>
    <t>036</t>
  </si>
  <si>
    <t xml:space="preserve">     Poskytnuté zálohy na zásoby                   </t>
  </si>
  <si>
    <t>037</t>
  </si>
  <si>
    <t xml:space="preserve">Krátkodobé závazky                                 </t>
  </si>
  <si>
    <t>038</t>
  </si>
  <si>
    <t xml:space="preserve">     Dodavatelé                                    </t>
  </si>
  <si>
    <t>039</t>
  </si>
  <si>
    <t xml:space="preserve">     Směnky k úhradě                               </t>
  </si>
  <si>
    <t>040</t>
  </si>
  <si>
    <t xml:space="preserve">     Přijaté zálohy                                </t>
  </si>
  <si>
    <t xml:space="preserve">     Ostatní závazky                               </t>
  </si>
  <si>
    <t xml:space="preserve">     Zaměstnanci                                   </t>
  </si>
  <si>
    <t>043</t>
  </si>
  <si>
    <t xml:space="preserve">     Ostatní závazky vůči zaměstnancům             </t>
  </si>
  <si>
    <t>044</t>
  </si>
  <si>
    <t xml:space="preserve">     K institucím soc. zabezp. a zdravot. Pojištění</t>
  </si>
  <si>
    <t>045</t>
  </si>
  <si>
    <t>046</t>
  </si>
  <si>
    <t xml:space="preserve">     Ostatní přímé daně                       </t>
  </si>
  <si>
    <t>047</t>
  </si>
  <si>
    <t>048</t>
  </si>
  <si>
    <t>049</t>
  </si>
  <si>
    <t xml:space="preserve">     Ze vztahu ke státnímu rozpočtu                </t>
  </si>
  <si>
    <t>050</t>
  </si>
  <si>
    <t xml:space="preserve">     Ze vztahu k rozpočtu ÚSC                      </t>
  </si>
  <si>
    <t xml:space="preserve">     Jiné závazky                                  </t>
  </si>
  <si>
    <t>053</t>
  </si>
  <si>
    <t xml:space="preserve">Krátkodobé bankovní úvěry                          </t>
  </si>
  <si>
    <t>054</t>
  </si>
  <si>
    <t xml:space="preserve">Přijaté finanční výpomoci                          </t>
  </si>
  <si>
    <t>055</t>
  </si>
  <si>
    <t xml:space="preserve">Cash flow provozní                                 </t>
  </si>
  <si>
    <t>056</t>
  </si>
  <si>
    <t xml:space="preserve">Nehmotný dlouhodobý majetek                        </t>
  </si>
  <si>
    <t>057</t>
  </si>
  <si>
    <t xml:space="preserve">     Nehmotné výsledky výzkumu a vývoje            </t>
  </si>
  <si>
    <t>058</t>
  </si>
  <si>
    <t xml:space="preserve">     Software                                      </t>
  </si>
  <si>
    <t>059</t>
  </si>
  <si>
    <t xml:space="preserve">     Předměty ocenitelných práv                    </t>
  </si>
  <si>
    <t>060</t>
  </si>
  <si>
    <t xml:space="preserve">     Drobný  dlouhodobý nehmotný majetek           </t>
  </si>
  <si>
    <t xml:space="preserve">     Ostatní  dlouhodobý nehmotný majetek          </t>
  </si>
  <si>
    <t xml:space="preserve">     Nedokončené nehmotné investice                </t>
  </si>
  <si>
    <t xml:space="preserve">     Poskytnuté zálohy na nehmot. dlouhod. majetek      </t>
  </si>
  <si>
    <t>064</t>
  </si>
  <si>
    <t xml:space="preserve">Oprávky celkem                                     </t>
  </si>
  <si>
    <t>065</t>
  </si>
  <si>
    <t xml:space="preserve">     K nehmotným výsledkům výzkumné činnosti         </t>
  </si>
  <si>
    <t xml:space="preserve">     K softwaru                                    </t>
  </si>
  <si>
    <t xml:space="preserve">     K předmětům ocenitelných práv                 </t>
  </si>
  <si>
    <t>068</t>
  </si>
  <si>
    <t xml:space="preserve">     K drobnému nehmot. dlouhodobému majetku   </t>
  </si>
  <si>
    <t xml:space="preserve">     K ostatnímu nehmot. dlouhodobému majetku</t>
  </si>
  <si>
    <t>070</t>
  </si>
  <si>
    <t xml:space="preserve">Hmotný dlouhodobý majetek                          </t>
  </si>
  <si>
    <t>071</t>
  </si>
  <si>
    <t xml:space="preserve">     Pozemky                                       </t>
  </si>
  <si>
    <t xml:space="preserve">     Umělecká díla a sbírky                        </t>
  </si>
  <si>
    <t xml:space="preserve">     Stavby                                        </t>
  </si>
  <si>
    <t xml:space="preserve">     Samostatné movité věci a soubory movité věcí     </t>
  </si>
  <si>
    <t>075</t>
  </si>
  <si>
    <t xml:space="preserve">     Pěstitelské celky trvalých porostů            </t>
  </si>
  <si>
    <t>076</t>
  </si>
  <si>
    <t xml:space="preserve">     Základní stádo a tažná zvířata                </t>
  </si>
  <si>
    <t>077</t>
  </si>
  <si>
    <t xml:space="preserve">     Drobný hmotný dlouhodobý majetek              </t>
  </si>
  <si>
    <t xml:space="preserve">     Ostatní hmotný dlouhodobý majetek</t>
  </si>
  <si>
    <t xml:space="preserve">     Nedokončené hmotné investice                  </t>
  </si>
  <si>
    <t>080</t>
  </si>
  <si>
    <t xml:space="preserve">     Poskytnuté zálohy na hmotný dlouhodobý majetek</t>
  </si>
  <si>
    <t xml:space="preserve">     Ke stavbám                                    </t>
  </si>
  <si>
    <t>083</t>
  </si>
  <si>
    <t xml:space="preserve">     K movitým věcem a souborům movitých věcí           </t>
  </si>
  <si>
    <t>084</t>
  </si>
  <si>
    <t xml:space="preserve">     K pěstitelským celkům trvalých porostů        </t>
  </si>
  <si>
    <t xml:space="preserve">     K zakladnímu stádu a tažným zvířatům          </t>
  </si>
  <si>
    <t xml:space="preserve">     K drobnému hmotnému dlouhodobému majetku      </t>
  </si>
  <si>
    <t>087</t>
  </si>
  <si>
    <t xml:space="preserve">     K ostatnímu hmotnému dlouhodobému majetku     </t>
  </si>
  <si>
    <t xml:space="preserve">Korekce vyloučením odpisů                          </t>
  </si>
  <si>
    <t xml:space="preserve">Dlouhodobý finanční majetek                        </t>
  </si>
  <si>
    <t>090</t>
  </si>
  <si>
    <t xml:space="preserve">     Podíl. cennné papíry a vklady - rozhodný vliv        </t>
  </si>
  <si>
    <t>091</t>
  </si>
  <si>
    <t xml:space="preserve">     Podíl. cenné papíry a vklady - podstatný vliv      </t>
  </si>
  <si>
    <t>092</t>
  </si>
  <si>
    <t xml:space="preserve">     Ostatní dlouhodobé cenné papíry a vklady      </t>
  </si>
  <si>
    <t>093</t>
  </si>
  <si>
    <t xml:space="preserve">     Půjčky podnikům ve skupině                    </t>
  </si>
  <si>
    <t>094</t>
  </si>
  <si>
    <t xml:space="preserve">     Ostatní dlouhodobý finanční majetek           </t>
  </si>
  <si>
    <t>095</t>
  </si>
  <si>
    <t xml:space="preserve">Cash flow z investiční činnosti                    </t>
  </si>
  <si>
    <t>096</t>
  </si>
  <si>
    <t xml:space="preserve">Dlouhodobé závazky celkem                          </t>
  </si>
  <si>
    <t>097</t>
  </si>
  <si>
    <t xml:space="preserve">     Emitované dluhopisy                           </t>
  </si>
  <si>
    <t>098</t>
  </si>
  <si>
    <t xml:space="preserve">     Závazky z pronájmu                            </t>
  </si>
  <si>
    <t>099</t>
  </si>
  <si>
    <t xml:space="preserve">     Dlouhodobě přijaté zálohy                     </t>
  </si>
  <si>
    <t xml:space="preserve">     Dlouhodobě směnky k úhradě                    </t>
  </si>
  <si>
    <t xml:space="preserve">     Ostatní dlouhodobé závazky                    </t>
  </si>
  <si>
    <t xml:space="preserve">Dlouhodobé bankovní úvěry                          </t>
  </si>
  <si>
    <t xml:space="preserve">Vlastní jmění                                      </t>
  </si>
  <si>
    <t xml:space="preserve">Fondy                                              </t>
  </si>
  <si>
    <t xml:space="preserve">Oceňovací rozdíly z přecenění majetku a závazků    </t>
  </si>
  <si>
    <t xml:space="preserve">Nerozděl. zisk, neuhraz. ztráta minulých let            </t>
  </si>
  <si>
    <t xml:space="preserve">Hospodářský výsledek ve schvalovacím řízení        </t>
  </si>
  <si>
    <t xml:space="preserve">Korekce snížením disponibilního zisku běžného roku </t>
  </si>
  <si>
    <t xml:space="preserve">Cash flow z finanční činnosti                      </t>
  </si>
  <si>
    <t xml:space="preserve">Cash flow celkové                                  </t>
  </si>
  <si>
    <t xml:space="preserve">Stav peněžních prostředků                          </t>
  </si>
  <si>
    <r>
      <t xml:space="preserve">Peněžní toky jsou rozděleny podle použití na </t>
    </r>
    <r>
      <rPr>
        <i/>
        <sz val="10"/>
        <rFont val="Calibri"/>
        <family val="2"/>
      </rPr>
      <t>provozní, investiční a finanční.</t>
    </r>
  </si>
  <si>
    <t xml:space="preserve">Cash flow (CF) z provozní činnosti, resp. peněžní tok ze základní výdělečné činnosti, kterou nelze zahrnout mezi investiční nebo </t>
  </si>
  <si>
    <t xml:space="preserve">Cash flow z investiční činnosti, je peněžní tok z pořízení a prodeje dlouhodobého majetku, případně z činnosti související s </t>
  </si>
  <si>
    <t>poskytováním úvěrů, půjček a výpomocí, které nejsou považovány za provozní činnost, u UMPRUM se jedná pouze o operace</t>
  </si>
  <si>
    <t xml:space="preserve">Cash flow z finanční činnosti, resp. peněžní tok z činnosti, které mají za následek změny ve velikosti a složení vlastních </t>
  </si>
  <si>
    <t>s dlouhodobým majetkem, které  měly ve výsledku záporný vliv na CF:  16.256 tis. Kč.</t>
  </si>
  <si>
    <t>Vysvětlením jsou investiční výdaje na pořízení nové budovy školy.</t>
  </si>
  <si>
    <t>zdrojů celkem a dlouhodobých závazků. Celkový vliv na CF:  2.940 tis. Kč</t>
  </si>
  <si>
    <t>Rozdíl u položky Umělecká díla k mezi stave k 1.1.2017 a 31.12.2017 je dán zaokrouhlení v jednotlivých kolonkách. Nejedná se o úbytek majetku.</t>
  </si>
  <si>
    <t>Okamžik sestavení: 30.4.2018</t>
  </si>
  <si>
    <t>finanční činnost, je 5.796 tis. Kč, kde se kladně na CF projevily pohledávky celkem a přechodné účty pasivní.</t>
  </si>
  <si>
    <r>
      <rPr>
        <sz val="8"/>
        <rFont val="Calibri"/>
        <family val="2"/>
      </rPr>
      <t>(1)</t>
    </r>
    <r>
      <rPr>
        <sz val="10"/>
        <rFont val="Calibri"/>
        <family val="2"/>
      </rPr>
      <t xml:space="preserve"> Údaje jsou vyplněny v souladu s účetní evidencí vysoké školy.</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</si>
  <si>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jsou doplněny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</si>
  <si>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jsou</t>
    </r>
    <r>
      <rPr>
        <sz val="10"/>
        <color indexed="8"/>
        <rFont val="Calibri"/>
        <family val="2"/>
      </rPr>
      <t xml:space="preserve"> doplněny výnosy z nájmů, pokud se nejedná o celé budovy, stavby nebo haly.</t>
    </r>
  </si>
</sst>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0_ ;[Red]\-#,##0.00\ "/>
  </numFmts>
  <fonts count="97">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u val="single"/>
      <sz val="10"/>
      <color indexed="8"/>
      <name val="Calibri"/>
      <family val="2"/>
    </font>
    <font>
      <sz val="10"/>
      <color indexed="48"/>
      <name val="Calibri"/>
      <family val="2"/>
    </font>
    <font>
      <sz val="6"/>
      <color indexed="8"/>
      <name val="Calibri"/>
      <family val="2"/>
    </font>
    <font>
      <i/>
      <sz val="8"/>
      <color indexed="8"/>
      <name val="Calibri"/>
      <family val="2"/>
    </font>
    <font>
      <sz val="11"/>
      <color indexed="4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i/>
      <sz val="11"/>
      <color indexed="8"/>
      <name val="Calibri"/>
      <family val="2"/>
    </font>
    <font>
      <i/>
      <sz val="10"/>
      <color indexed="8"/>
      <name val="Calibri"/>
      <family val="2"/>
    </font>
    <font>
      <b/>
      <i/>
      <sz val="10"/>
      <color indexed="8"/>
      <name val="Calibri"/>
      <family val="2"/>
    </font>
    <font>
      <b/>
      <i/>
      <sz val="10"/>
      <name val="Calibri"/>
      <family val="2"/>
    </font>
    <font>
      <sz val="11"/>
      <color indexed="30"/>
      <name val="Calibri"/>
      <family val="2"/>
    </font>
    <font>
      <sz val="10"/>
      <color indexed="10"/>
      <name val="Times New Roman"/>
      <family val="1"/>
    </font>
    <font>
      <sz val="10"/>
      <color indexed="62"/>
      <name val="Times New Roman"/>
      <family val="1"/>
    </font>
    <font>
      <sz val="9"/>
      <color indexed="10"/>
      <name val="Calibri"/>
      <family val="2"/>
    </font>
    <font>
      <b/>
      <sz val="10"/>
      <color indexed="10"/>
      <name val="Calibri"/>
      <family val="2"/>
    </font>
    <font>
      <b/>
      <sz val="11"/>
      <color indexed="10"/>
      <name val="Calibri"/>
      <family val="2"/>
    </font>
    <font>
      <sz val="10"/>
      <color indexed="8"/>
      <name val="Verdana"/>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sz val="11"/>
      <color rgb="FF0070C0"/>
      <name val="Calibri"/>
      <family val="2"/>
    </font>
    <font>
      <sz val="11"/>
      <color theme="4"/>
      <name val="Calibri"/>
      <family val="2"/>
    </font>
    <font>
      <sz val="10"/>
      <color rgb="FFFF0000"/>
      <name val="Times New Roman"/>
      <family val="1"/>
    </font>
    <font>
      <sz val="10"/>
      <color theme="3" tint="0.39998000860214233"/>
      <name val="Times New Roman"/>
      <family val="1"/>
    </font>
    <font>
      <sz val="9"/>
      <color rgb="FFFF0000"/>
      <name val="Calibri"/>
      <family val="2"/>
    </font>
    <font>
      <b/>
      <sz val="10"/>
      <color rgb="FFFF0000"/>
      <name val="Calibri"/>
      <family val="2"/>
    </font>
    <font>
      <b/>
      <sz val="11"/>
      <color rgb="FFFF0000"/>
      <name val="Calibri"/>
      <family val="2"/>
    </font>
    <font>
      <sz val="10"/>
      <color rgb="FF000000"/>
      <name val="Verdana"/>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medium"/>
      <top>
        <color indexed="63"/>
      </top>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style="medium"/>
      <right style="medium"/>
      <top style="hair"/>
      <bottom style="hair"/>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color indexed="63"/>
      </right>
      <top style="thin"/>
      <bottom style="medium"/>
    </border>
    <border>
      <left>
        <color indexed="63"/>
      </left>
      <right style="medium"/>
      <top>
        <color indexed="63"/>
      </top>
      <bottom>
        <color indexed="63"/>
      </bottom>
    </border>
    <border>
      <left/>
      <right/>
      <top style="thin"/>
      <bottom/>
    </border>
    <border>
      <left>
        <color indexed="63"/>
      </left>
      <right>
        <color indexed="63"/>
      </right>
      <top>
        <color indexed="63"/>
      </top>
      <bottom style="medium"/>
    </border>
    <border>
      <left/>
      <right style="hair"/>
      <top/>
      <bottom style="medium"/>
    </border>
    <border>
      <left style="medium"/>
      <right/>
      <top/>
      <bottom style="thin">
        <color indexed="55"/>
      </bottom>
    </border>
    <border>
      <left style="medium"/>
      <right/>
      <top style="medium"/>
      <bottom style="thin">
        <color indexed="55"/>
      </bottom>
    </border>
    <border>
      <left>
        <color indexed="63"/>
      </left>
      <right>
        <color indexed="63"/>
      </right>
      <top style="medium"/>
      <bottom style="mediu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medium"/>
      <top style="medium"/>
      <bottom style="medium"/>
    </border>
    <border>
      <left style="hair"/>
      <right style="hair"/>
      <top style="thin"/>
      <bottom style="medium"/>
    </border>
    <border>
      <left style="hair"/>
      <right style="medium"/>
      <top style="medium"/>
      <bottom style="thin"/>
    </border>
    <border>
      <left>
        <color indexed="63"/>
      </left>
      <right style="thin"/>
      <top style="medium"/>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medium"/>
    </border>
    <border>
      <left style="thin"/>
      <right style="hair"/>
      <top style="medium"/>
      <bottom>
        <color indexed="63"/>
      </bottom>
    </border>
    <border>
      <left style="thin"/>
      <right style="medium"/>
      <top style="medium"/>
      <bottom>
        <color indexed="63"/>
      </bottom>
    </border>
    <border>
      <left style="thin"/>
      <right style="hair"/>
      <top style="thin"/>
      <bottom>
        <color indexed="63"/>
      </bottom>
    </border>
    <border>
      <left style="thin"/>
      <right style="hair"/>
      <top style="medium"/>
      <bottom style="medium"/>
    </border>
    <border>
      <left style="hair"/>
      <right style="hair"/>
      <top style="medium"/>
      <bottom>
        <color indexed="63"/>
      </bottom>
    </border>
    <border>
      <left>
        <color indexed="63"/>
      </left>
      <right style="hair"/>
      <top style="thin"/>
      <bottom style="thin"/>
    </border>
    <border>
      <left style="hair"/>
      <right style="hair"/>
      <top style="thin"/>
      <bottom style="thin"/>
    </border>
    <border>
      <left style="hair"/>
      <right style="hair"/>
      <top style="thin"/>
      <bottom>
        <color indexed="63"/>
      </bottom>
    </border>
    <border>
      <left style="hair"/>
      <right style="hair"/>
      <top style="medium"/>
      <bottom style="mediu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color indexed="63"/>
      </left>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color indexed="63"/>
      </bottom>
    </border>
    <border>
      <left>
        <color indexed="63"/>
      </left>
      <right style="thin"/>
      <top>
        <color indexed="63"/>
      </top>
      <bottom style="medium"/>
    </border>
    <border>
      <left>
        <color indexed="63"/>
      </left>
      <right style="medium"/>
      <top style="medium"/>
      <bottom>
        <color indexed="63"/>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color indexed="63"/>
      </left>
      <right style="hair"/>
      <top style="medium"/>
      <bottom style="thin"/>
    </border>
    <border>
      <left style="hair"/>
      <right style="hair"/>
      <top>
        <color indexed="63"/>
      </top>
      <bottom style="thin"/>
    </border>
    <border>
      <left style="thin"/>
      <right style="hair"/>
      <top style="medium"/>
      <bottom style="thin"/>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medium"/>
      <top>
        <color indexed="63"/>
      </top>
      <bottom style="mediu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7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1497">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0" xfId="47" applyFont="1" applyBorder="1" applyAlignment="1" applyProtection="1">
      <alignment vertical="center"/>
      <protection locked="0"/>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11" xfId="47" applyFont="1" applyBorder="1" applyAlignment="1" applyProtection="1">
      <alignment horizontal="center" vertical="center" wrapText="1"/>
      <protection locked="0"/>
    </xf>
    <xf numFmtId="0" fontId="8" fillId="0" borderId="12" xfId="47" applyFont="1" applyBorder="1" applyAlignment="1" applyProtection="1">
      <alignment horizontal="center" vertical="center" wrapText="1"/>
      <protection locked="0"/>
    </xf>
    <xf numFmtId="0" fontId="8" fillId="0" borderId="13" xfId="47" applyFont="1" applyBorder="1" applyAlignment="1" applyProtection="1">
      <alignment horizontal="center" vertical="center" wrapText="1"/>
      <protection locked="0"/>
    </xf>
    <xf numFmtId="0" fontId="8" fillId="0" borderId="14" xfId="47" applyFont="1" applyBorder="1" applyAlignment="1" applyProtection="1">
      <alignment horizontal="center" vertical="center" wrapText="1"/>
      <protection locked="0"/>
    </xf>
    <xf numFmtId="0" fontId="6" fillId="0" borderId="15" xfId="47" applyFont="1" applyBorder="1" applyAlignment="1" applyProtection="1">
      <alignment vertical="center" wrapText="1"/>
      <protection locked="0"/>
    </xf>
    <xf numFmtId="0" fontId="6" fillId="0" borderId="16" xfId="47" applyFont="1" applyBorder="1" applyAlignment="1" applyProtection="1">
      <alignment horizontal="left" vertical="center" wrapText="1"/>
      <protection locked="0"/>
    </xf>
    <xf numFmtId="0" fontId="20" fillId="0" borderId="0" xfId="47" applyFont="1" applyAlignment="1" applyProtection="1">
      <alignment vertical="center"/>
      <protection locked="0"/>
    </xf>
    <xf numFmtId="0" fontId="46" fillId="0" borderId="0" xfId="47" applyFont="1" applyAlignment="1" applyProtection="1">
      <alignment vertical="center"/>
      <protection locked="0"/>
    </xf>
    <xf numFmtId="0" fontId="8" fillId="0" borderId="0" xfId="47" applyFont="1" applyAlignment="1" applyProtection="1">
      <alignment horizontal="justify" vertical="center"/>
      <protection locked="0"/>
    </xf>
    <xf numFmtId="0" fontId="6" fillId="0" borderId="17" xfId="47" applyFont="1" applyFill="1" applyBorder="1" applyAlignment="1" applyProtection="1">
      <alignment horizontal="center"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18" xfId="47" applyFont="1" applyBorder="1" applyAlignment="1" applyProtection="1">
      <alignment horizontal="center" vertical="center" wrapText="1"/>
      <protection locked="0"/>
    </xf>
    <xf numFmtId="0" fontId="6" fillId="0" borderId="0" xfId="47" applyFont="1" applyFill="1" applyAlignment="1" applyProtection="1">
      <alignment horizontal="left" vertical="center"/>
      <protection locked="0"/>
    </xf>
    <xf numFmtId="0" fontId="6" fillId="0" borderId="16"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19" xfId="47" applyNumberFormat="1" applyFont="1" applyBorder="1" applyAlignment="1" applyProtection="1">
      <alignment vertical="center"/>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7" fillId="0" borderId="20"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6" fillId="0" borderId="0" xfId="47" applyFont="1" applyFill="1" applyBorder="1" applyAlignment="1">
      <alignment vertical="top" wrapText="1"/>
      <protection/>
    </xf>
    <xf numFmtId="0" fontId="46" fillId="0" borderId="0" xfId="47" applyFont="1" applyFill="1" applyBorder="1" applyAlignment="1">
      <alignment horizontal="center" vertical="top" wrapText="1"/>
      <protection/>
    </xf>
    <xf numFmtId="0" fontId="46" fillId="0" borderId="0" xfId="47" applyFont="1" applyFill="1" applyBorder="1" applyAlignment="1">
      <alignment horizontal="justify" vertical="top" wrapText="1"/>
      <protection/>
    </xf>
    <xf numFmtId="4" fontId="12" fillId="0" borderId="0" xfId="47" applyNumberFormat="1" applyFont="1" applyBorder="1" applyAlignment="1" applyProtection="1">
      <alignment horizontal="right" vertical="center" wrapText="1"/>
      <protection locked="0"/>
    </xf>
    <xf numFmtId="0" fontId="6" fillId="0" borderId="12" xfId="47" applyFont="1" applyBorder="1" applyAlignment="1" applyProtection="1">
      <alignment horizontal="center" vertical="center"/>
      <protection locked="0"/>
    </xf>
    <xf numFmtId="0" fontId="6" fillId="0" borderId="21" xfId="47" applyFont="1" applyBorder="1" applyAlignment="1" applyProtection="1">
      <alignment horizontal="center" vertical="center"/>
      <protection locked="0"/>
    </xf>
    <xf numFmtId="0" fontId="6" fillId="0" borderId="22" xfId="47" applyFont="1" applyBorder="1" applyAlignment="1" applyProtection="1">
      <alignment horizontal="center" vertical="center"/>
      <protection locked="0"/>
    </xf>
    <xf numFmtId="4" fontId="6" fillId="0" borderId="13" xfId="47" applyNumberFormat="1" applyFont="1" applyBorder="1" applyAlignment="1" applyProtection="1">
      <alignment horizontal="center" vertical="center"/>
      <protection locked="0"/>
    </xf>
    <xf numFmtId="4" fontId="6" fillId="0" borderId="14"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12" fillId="0" borderId="0" xfId="47" applyFont="1" applyBorder="1" applyAlignment="1" applyProtection="1">
      <alignment horizontal="right" vertical="center" wrapText="1"/>
      <protection locked="0"/>
    </xf>
    <xf numFmtId="0" fontId="6" fillId="0" borderId="0" xfId="47" applyFont="1" applyFill="1" applyBorder="1" applyAlignment="1" applyProtection="1">
      <alignment vertical="center"/>
      <protection locked="0"/>
    </xf>
    <xf numFmtId="0" fontId="79" fillId="0" borderId="0" xfId="47" applyFont="1" applyAlignment="1">
      <alignment vertical="center"/>
      <protection/>
    </xf>
    <xf numFmtId="4" fontId="80"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46" fillId="0" borderId="0" xfId="47" applyFont="1" applyFill="1" applyBorder="1" applyAlignment="1" applyProtection="1">
      <alignment vertical="top" wrapText="1"/>
      <protection/>
    </xf>
    <xf numFmtId="0" fontId="46" fillId="0" borderId="0" xfId="47" applyFont="1" applyFill="1" applyBorder="1" applyAlignment="1" applyProtection="1">
      <alignment horizontal="center" vertical="top" wrapText="1"/>
      <protection/>
    </xf>
    <xf numFmtId="0" fontId="46"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79" fillId="0" borderId="0" xfId="47" applyFont="1" applyFill="1" applyBorder="1" applyProtection="1">
      <alignment/>
      <protection/>
    </xf>
    <xf numFmtId="0" fontId="80"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79" fillId="0" borderId="0" xfId="47" applyFont="1" applyAlignment="1" applyProtection="1">
      <alignment vertical="center"/>
      <protection locked="0"/>
    </xf>
    <xf numFmtId="0" fontId="6" fillId="0" borderId="23" xfId="47" applyFont="1" applyBorder="1" applyAlignment="1" applyProtection="1">
      <alignment horizontal="center" vertical="center" wrapText="1"/>
      <protection locked="0"/>
    </xf>
    <xf numFmtId="0" fontId="6" fillId="0" borderId="24" xfId="47" applyFont="1" applyFill="1" applyBorder="1" applyAlignment="1" applyProtection="1">
      <alignment vertical="center" wrapText="1"/>
      <protection locked="0"/>
    </xf>
    <xf numFmtId="0" fontId="81" fillId="0" borderId="0" xfId="47" applyFont="1" applyAlignment="1" applyProtection="1">
      <alignment horizontal="left" vertical="center"/>
      <protection locked="0"/>
    </xf>
    <xf numFmtId="0" fontId="6" fillId="0" borderId="25"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26" xfId="47" applyFont="1" applyBorder="1" applyAlignment="1" applyProtection="1">
      <alignment horizontal="center" vertical="center" wrapText="1"/>
      <protection locked="0"/>
    </xf>
    <xf numFmtId="0" fontId="8" fillId="0" borderId="27" xfId="47" applyFont="1" applyBorder="1" applyAlignment="1" applyProtection="1">
      <alignment horizontal="center" vertical="center" wrapText="1"/>
      <protection locked="0"/>
    </xf>
    <xf numFmtId="0" fontId="6" fillId="0" borderId="23" xfId="47" applyFont="1" applyFill="1" applyBorder="1" applyAlignment="1" applyProtection="1">
      <alignment vertical="center"/>
      <protection locked="0"/>
    </xf>
    <xf numFmtId="0" fontId="6" fillId="0" borderId="28" xfId="47" applyFont="1" applyFill="1" applyBorder="1" applyAlignment="1" applyProtection="1">
      <alignment vertical="center" wrapText="1"/>
      <protection locked="0"/>
    </xf>
    <xf numFmtId="0" fontId="6" fillId="0" borderId="29" xfId="47" applyFont="1" applyFill="1" applyBorder="1" applyAlignment="1" applyProtection="1">
      <alignment vertical="center" wrapText="1"/>
      <protection locked="0"/>
    </xf>
    <xf numFmtId="0" fontId="6" fillId="0" borderId="30" xfId="47" applyFont="1" applyFill="1" applyBorder="1" applyAlignment="1" applyProtection="1">
      <alignment vertical="center" wrapText="1"/>
      <protection locked="0"/>
    </xf>
    <xf numFmtId="0" fontId="6" fillId="0" borderId="31" xfId="47" applyFont="1" applyFill="1" applyBorder="1" applyAlignment="1" applyProtection="1">
      <alignment horizontal="center" vertical="center" wrapText="1"/>
      <protection locked="0"/>
    </xf>
    <xf numFmtId="0" fontId="6" fillId="0" borderId="31"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32"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34" xfId="47" applyFont="1" applyFill="1" applyBorder="1" applyAlignment="1" applyProtection="1">
      <alignment horizontal="center"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62" fillId="0" borderId="0" xfId="0" applyFont="1" applyAlignment="1">
      <alignment vertical="center"/>
    </xf>
    <xf numFmtId="0" fontId="0" fillId="0" borderId="0" xfId="0"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79" fillId="0" borderId="0" xfId="47" applyFont="1" applyAlignment="1">
      <alignment horizontal="center" vertical="center"/>
      <protection/>
    </xf>
    <xf numFmtId="0" fontId="83" fillId="0" borderId="0" xfId="0" applyFont="1" applyFill="1" applyAlignment="1">
      <alignment vertical="center"/>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6"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35" xfId="47" applyFont="1" applyBorder="1" applyAlignment="1" applyProtection="1">
      <alignment horizontal="center" vertical="center"/>
      <protection locked="0"/>
    </xf>
    <xf numFmtId="0" fontId="6" fillId="0" borderId="0" xfId="48" applyFont="1" applyFill="1" applyBorder="1" applyAlignment="1">
      <alignment vertical="center"/>
      <protection/>
    </xf>
    <xf numFmtId="0" fontId="6" fillId="0" borderId="0" xfId="48" applyFont="1" applyBorder="1" applyAlignment="1">
      <alignment vertical="center"/>
      <protection/>
    </xf>
    <xf numFmtId="0" fontId="6" fillId="0" borderId="0" xfId="47" applyFont="1" applyAlignment="1">
      <alignment horizontal="right" vertical="center"/>
      <protection/>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80" fillId="0" borderId="0" xfId="47" applyFont="1" applyAlignment="1" applyProtection="1">
      <alignment vertical="center"/>
      <protection locked="0"/>
    </xf>
    <xf numFmtId="3" fontId="6" fillId="0" borderId="28" xfId="47" applyNumberFormat="1" applyFont="1" applyBorder="1" applyAlignment="1" applyProtection="1">
      <alignment horizontal="center" vertical="center"/>
      <protection locked="0"/>
    </xf>
    <xf numFmtId="3" fontId="6" fillId="0" borderId="36" xfId="47" applyNumberFormat="1" applyFont="1" applyBorder="1" applyAlignment="1" applyProtection="1">
      <alignment horizontal="center" vertical="center"/>
      <protection locked="0"/>
    </xf>
    <xf numFmtId="0" fontId="6" fillId="0" borderId="37" xfId="47" applyFont="1" applyBorder="1" applyAlignment="1" applyProtection="1">
      <alignment horizontal="center" vertical="center" wrapText="1"/>
      <protection locked="0"/>
    </xf>
    <xf numFmtId="0" fontId="6" fillId="0" borderId="38"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39" xfId="47" applyFont="1" applyFill="1" applyBorder="1" applyAlignment="1">
      <alignment horizontal="center" vertical="center"/>
      <protection/>
    </xf>
    <xf numFmtId="0" fontId="6" fillId="0" borderId="40" xfId="47" applyFont="1" applyFill="1" applyBorder="1" applyAlignment="1">
      <alignment horizontal="center" vertical="center"/>
      <protection/>
    </xf>
    <xf numFmtId="0" fontId="6" fillId="33" borderId="41" xfId="47" applyFont="1" applyFill="1" applyBorder="1" applyAlignment="1">
      <alignment vertical="center"/>
      <protection/>
    </xf>
    <xf numFmtId="0" fontId="6" fillId="0" borderId="42" xfId="47" applyFont="1" applyBorder="1" applyAlignment="1">
      <alignment vertical="center"/>
      <protection/>
    </xf>
    <xf numFmtId="0" fontId="6" fillId="34" borderId="42" xfId="47" applyFont="1" applyFill="1" applyBorder="1" applyAlignment="1">
      <alignment vertical="center"/>
      <protection/>
    </xf>
    <xf numFmtId="0" fontId="6" fillId="0" borderId="43" xfId="47" applyFont="1" applyBorder="1" applyAlignment="1">
      <alignment vertical="center"/>
      <protection/>
    </xf>
    <xf numFmtId="0" fontId="6" fillId="34" borderId="43" xfId="47" applyFont="1" applyFill="1" applyBorder="1" applyAlignment="1">
      <alignment vertical="center"/>
      <protection/>
    </xf>
    <xf numFmtId="0" fontId="6" fillId="0" borderId="44" xfId="47" applyFont="1" applyBorder="1" applyAlignment="1">
      <alignment vertical="center"/>
      <protection/>
    </xf>
    <xf numFmtId="0" fontId="6" fillId="34" borderId="44" xfId="47" applyFont="1" applyFill="1" applyBorder="1" applyAlignment="1">
      <alignment vertical="center"/>
      <protection/>
    </xf>
    <xf numFmtId="4" fontId="9" fillId="0" borderId="0" xfId="47" applyNumberFormat="1" applyFont="1" applyAlignment="1">
      <alignment vertical="center"/>
      <protection/>
    </xf>
    <xf numFmtId="3" fontId="6" fillId="0" borderId="45" xfId="47" applyNumberFormat="1" applyFont="1" applyBorder="1" applyAlignment="1" applyProtection="1">
      <alignment horizontal="right" vertical="center" wrapText="1" indent="1"/>
      <protection locked="0"/>
    </xf>
    <xf numFmtId="3" fontId="6" fillId="0" borderId="46"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locked="0"/>
    </xf>
    <xf numFmtId="3" fontId="6" fillId="0" borderId="23"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locked="0"/>
    </xf>
    <xf numFmtId="3" fontId="6" fillId="0" borderId="28"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wrapText="1" indent="1"/>
      <protection locked="0"/>
    </xf>
    <xf numFmtId="3" fontId="6" fillId="0" borderId="28" xfId="47" applyNumberFormat="1" applyFont="1" applyBorder="1" applyAlignment="1" applyProtection="1">
      <alignment horizontal="right" vertical="center" wrapText="1" indent="1"/>
      <protection locked="0"/>
    </xf>
    <xf numFmtId="3" fontId="6" fillId="0" borderId="24" xfId="47" applyNumberFormat="1" applyFont="1" applyBorder="1" applyAlignment="1" applyProtection="1">
      <alignment horizontal="right" vertical="center" wrapText="1" indent="1"/>
      <protection locked="0"/>
    </xf>
    <xf numFmtId="3" fontId="6" fillId="0" borderId="25"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50"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51" xfId="47" applyNumberFormat="1" applyFont="1" applyBorder="1" applyAlignment="1" applyProtection="1">
      <alignment horizontal="right" vertical="center" wrapText="1" indent="1"/>
      <protection locked="0"/>
    </xf>
    <xf numFmtId="3" fontId="6" fillId="0" borderId="26" xfId="47" applyNumberFormat="1" applyFont="1" applyBorder="1" applyAlignment="1" applyProtection="1">
      <alignment horizontal="right" vertical="center" wrapText="1" indent="1"/>
      <protection locked="0"/>
    </xf>
    <xf numFmtId="3" fontId="8" fillId="0" borderId="12" xfId="47" applyNumberFormat="1" applyFont="1" applyBorder="1" applyAlignment="1" applyProtection="1">
      <alignment horizontal="right" vertical="center" wrapText="1" indent="1"/>
      <protection hidden="1"/>
    </xf>
    <xf numFmtId="3" fontId="8" fillId="0" borderId="22" xfId="47" applyNumberFormat="1" applyFont="1" applyBorder="1" applyAlignment="1" applyProtection="1">
      <alignment horizontal="right" vertical="center" wrapText="1" indent="1"/>
      <protection hidden="1"/>
    </xf>
    <xf numFmtId="3" fontId="8" fillId="0" borderId="12" xfId="47" applyNumberFormat="1" applyFont="1" applyBorder="1" applyAlignment="1" applyProtection="1">
      <alignment horizontal="right" vertical="center" wrapText="1" indent="1"/>
      <protection hidden="1"/>
    </xf>
    <xf numFmtId="3" fontId="8" fillId="0" borderId="13" xfId="47" applyNumberFormat="1" applyFont="1" applyBorder="1" applyAlignment="1" applyProtection="1">
      <alignment horizontal="right" vertical="center" wrapText="1" indent="1"/>
      <protection hidden="1"/>
    </xf>
    <xf numFmtId="3" fontId="8" fillId="0" borderId="19" xfId="47" applyNumberFormat="1" applyFont="1" applyBorder="1" applyAlignment="1" applyProtection="1">
      <alignment horizontal="right" vertical="center" wrapText="1" indent="1"/>
      <protection hidden="1"/>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79"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6" fillId="0" borderId="0" xfId="47" applyNumberFormat="1" applyFont="1" applyFill="1" applyBorder="1" applyAlignment="1" applyProtection="1">
      <alignment vertical="center" wrapText="1"/>
      <protection locked="0"/>
    </xf>
    <xf numFmtId="0" fontId="46" fillId="0" borderId="0" xfId="47" applyFont="1" applyFill="1" applyBorder="1" applyAlignment="1" applyProtection="1">
      <alignment vertical="center" wrapText="1"/>
      <protection locked="0"/>
    </xf>
    <xf numFmtId="0" fontId="46" fillId="0" borderId="0" xfId="47" applyFont="1" applyFill="1" applyBorder="1" applyAlignment="1">
      <alignment vertical="center" wrapText="1"/>
      <protection/>
    </xf>
    <xf numFmtId="0" fontId="46" fillId="0" borderId="0" xfId="47" applyFont="1" applyFill="1" applyBorder="1" applyAlignment="1">
      <alignment horizontal="center" vertical="center" wrapText="1"/>
      <protection/>
    </xf>
    <xf numFmtId="4" fontId="46" fillId="0" borderId="0" xfId="47" applyNumberFormat="1" applyFont="1" applyFill="1" applyBorder="1" applyAlignment="1" applyProtection="1">
      <alignment horizontal="center" vertical="center" wrapText="1"/>
      <protection locked="0"/>
    </xf>
    <xf numFmtId="4" fontId="46" fillId="0" borderId="0" xfId="47" applyNumberFormat="1" applyFont="1" applyFill="1" applyBorder="1" applyAlignment="1">
      <alignment horizontal="center" vertical="center" wrapText="1"/>
      <protection/>
    </xf>
    <xf numFmtId="0" fontId="46" fillId="0" borderId="0" xfId="47" applyFont="1" applyFill="1" applyBorder="1" applyAlignment="1">
      <alignment horizontal="justify" vertical="center" wrapText="1"/>
      <protection/>
    </xf>
    <xf numFmtId="4" fontId="46" fillId="0" borderId="0" xfId="47" applyNumberFormat="1" applyFont="1" applyFill="1" applyBorder="1" applyAlignment="1">
      <alignment horizontal="justify" vertical="center" wrapText="1"/>
      <protection/>
    </xf>
    <xf numFmtId="3" fontId="6" fillId="0" borderId="14" xfId="47" applyNumberFormat="1" applyFont="1" applyBorder="1" applyAlignment="1" applyProtection="1">
      <alignment vertical="center"/>
      <protection locked="0"/>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6" fillId="0" borderId="12" xfId="47" applyNumberFormat="1" applyFont="1" applyFill="1" applyBorder="1" applyAlignment="1" applyProtection="1">
      <alignment horizontal="center" vertical="center"/>
      <protection locked="0"/>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0" borderId="18" xfId="47" applyFont="1" applyFill="1" applyBorder="1" applyAlignment="1" applyProtection="1">
      <alignment vertical="center" wrapText="1"/>
      <protection locked="0"/>
    </xf>
    <xf numFmtId="0" fontId="6" fillId="0" borderId="52" xfId="47" applyFont="1" applyBorder="1" applyAlignment="1" applyProtection="1">
      <alignment vertical="center" wrapText="1"/>
      <protection locked="0"/>
    </xf>
    <xf numFmtId="0" fontId="6" fillId="0" borderId="53" xfId="47" applyFont="1" applyBorder="1" applyAlignment="1" applyProtection="1">
      <alignment horizontal="center" vertical="center"/>
      <protection locked="0"/>
    </xf>
    <xf numFmtId="0" fontId="6" fillId="35" borderId="54" xfId="47" applyFont="1" applyFill="1" applyBorder="1" applyAlignment="1" applyProtection="1">
      <alignment horizontal="center" vertical="center"/>
      <protection locked="0"/>
    </xf>
    <xf numFmtId="0" fontId="6" fillId="36" borderId="16" xfId="47" applyFont="1" applyFill="1" applyBorder="1" applyAlignment="1" applyProtection="1">
      <alignment horizontal="center" vertical="center"/>
      <protection locked="0"/>
    </xf>
    <xf numFmtId="0" fontId="6" fillId="36" borderId="55" xfId="47" applyFont="1" applyFill="1" applyBorder="1" applyAlignment="1" applyProtection="1">
      <alignment horizontal="center" vertical="center"/>
      <protection locked="0"/>
    </xf>
    <xf numFmtId="0" fontId="6" fillId="36" borderId="56" xfId="47" applyFont="1" applyFill="1" applyBorder="1" applyAlignment="1" applyProtection="1">
      <alignment horizontal="center" vertical="center"/>
      <protection locked="0"/>
    </xf>
    <xf numFmtId="0" fontId="6" fillId="7" borderId="0" xfId="47" applyFont="1" applyFill="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0" fontId="0" fillId="0" borderId="0" xfId="0" applyFill="1" applyAlignment="1">
      <alignment/>
    </xf>
    <xf numFmtId="0" fontId="10" fillId="0" borderId="57" xfId="47" applyFont="1" applyBorder="1" applyAlignment="1" applyProtection="1">
      <alignment horizontal="center" vertical="center" wrapText="1"/>
      <protection locked="0"/>
    </xf>
    <xf numFmtId="0" fontId="10" fillId="0" borderId="57" xfId="47" applyFont="1" applyBorder="1" applyAlignment="1" applyProtection="1">
      <alignment horizontal="center" vertical="center"/>
      <protection locked="0"/>
    </xf>
    <xf numFmtId="0" fontId="10" fillId="0" borderId="58"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0" xfId="47" applyFont="1" applyAlignment="1">
      <alignment vertical="center"/>
      <protection/>
    </xf>
    <xf numFmtId="2" fontId="10" fillId="0" borderId="37" xfId="47" applyNumberFormat="1" applyFont="1" applyBorder="1" applyAlignment="1" applyProtection="1">
      <alignment horizontal="center" vertical="center" wrapText="1"/>
      <protection locked="0"/>
    </xf>
    <xf numFmtId="0" fontId="6" fillId="37" borderId="59" xfId="47" applyFont="1" applyFill="1" applyBorder="1" applyAlignment="1">
      <alignment horizontal="center" vertical="center"/>
      <protection/>
    </xf>
    <xf numFmtId="0" fontId="6" fillId="37" borderId="39" xfId="47" applyFont="1" applyFill="1" applyBorder="1" applyAlignment="1">
      <alignment horizontal="center" vertical="center"/>
      <protection/>
    </xf>
    <xf numFmtId="0" fontId="81" fillId="0" borderId="41"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79" fillId="0" borderId="0" xfId="47" applyFont="1" applyAlignment="1" applyProtection="1">
      <alignment horizontal="left" vertical="center"/>
      <protection locked="0"/>
    </xf>
    <xf numFmtId="0" fontId="6" fillId="38" borderId="60" xfId="47" applyFont="1" applyFill="1" applyBorder="1" applyAlignment="1">
      <alignment horizontal="center" vertical="center"/>
      <protection/>
    </xf>
    <xf numFmtId="0" fontId="6" fillId="38" borderId="61" xfId="47" applyFont="1" applyFill="1" applyBorder="1" applyAlignment="1">
      <alignment horizontal="center" vertical="center"/>
      <protection/>
    </xf>
    <xf numFmtId="0" fontId="6" fillId="0" borderId="24" xfId="47" applyFont="1" applyBorder="1" applyAlignment="1" applyProtection="1">
      <alignment horizontal="center" vertical="center" wrapText="1"/>
      <protection locked="0"/>
    </xf>
    <xf numFmtId="0" fontId="6" fillId="38" borderId="28" xfId="47" applyFont="1" applyFill="1" applyBorder="1" applyAlignment="1" applyProtection="1">
      <alignment horizontal="center" vertical="center"/>
      <protection locked="0"/>
    </xf>
    <xf numFmtId="0" fontId="6" fillId="38" borderId="17" xfId="47" applyFont="1" applyFill="1" applyBorder="1" applyAlignment="1" applyProtection="1">
      <alignment horizontal="center" vertical="center"/>
      <protection locked="0"/>
    </xf>
    <xf numFmtId="0" fontId="6" fillId="38" borderId="45" xfId="47" applyFont="1" applyFill="1" applyBorder="1" applyAlignment="1" applyProtection="1">
      <alignment horizontal="center" vertical="center"/>
      <protection locked="0"/>
    </xf>
    <xf numFmtId="3" fontId="6" fillId="0" borderId="62" xfId="47" applyNumberFormat="1" applyFont="1" applyBorder="1" applyAlignment="1" applyProtection="1">
      <alignment horizontal="right" vertical="center" wrapText="1" indent="1"/>
      <protection locked="0"/>
    </xf>
    <xf numFmtId="3" fontId="6" fillId="0" borderId="18"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hidden="1"/>
    </xf>
    <xf numFmtId="3" fontId="6" fillId="0" borderId="29" xfId="47" applyNumberFormat="1" applyFont="1" applyBorder="1" applyAlignment="1" applyProtection="1">
      <alignment horizontal="right" vertical="center" wrapText="1" indent="1"/>
      <protection locked="0"/>
    </xf>
    <xf numFmtId="3" fontId="6" fillId="0" borderId="63" xfId="47" applyNumberFormat="1" applyFont="1" applyBorder="1" applyAlignment="1" applyProtection="1">
      <alignment horizontal="right" vertical="center" wrapText="1" indent="1"/>
      <protection locked="0"/>
    </xf>
    <xf numFmtId="3" fontId="6" fillId="0" borderId="22" xfId="47" applyNumberFormat="1" applyFont="1" applyBorder="1" applyAlignment="1" applyProtection="1">
      <alignment horizontal="right" vertical="center" wrapText="1" indent="1"/>
      <protection hidden="1"/>
    </xf>
    <xf numFmtId="3" fontId="6" fillId="0" borderId="19" xfId="47" applyNumberFormat="1" applyFont="1" applyBorder="1" applyAlignment="1" applyProtection="1">
      <alignment horizontal="right" vertical="center" wrapText="1" indent="1"/>
      <protection hidden="1"/>
    </xf>
    <xf numFmtId="0" fontId="6" fillId="0" borderId="6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28" xfId="47" applyFont="1" applyBorder="1" applyAlignment="1" applyProtection="1">
      <alignment horizontal="center" vertical="center" wrapText="1"/>
      <protection locked="0"/>
    </xf>
    <xf numFmtId="0" fontId="6" fillId="0" borderId="65" xfId="47" applyFont="1" applyFill="1" applyBorder="1" applyAlignment="1">
      <alignment horizontal="center" vertical="center" wrapText="1"/>
      <protection/>
    </xf>
    <xf numFmtId="0" fontId="8" fillId="33" borderId="25" xfId="49" applyFont="1" applyFill="1" applyBorder="1" applyAlignment="1">
      <alignment horizontal="left" vertical="center"/>
      <protection/>
    </xf>
    <xf numFmtId="0" fontId="8" fillId="34" borderId="66" xfId="49" applyFont="1" applyFill="1" applyBorder="1" applyAlignment="1">
      <alignment horizontal="left" vertical="center"/>
      <protection/>
    </xf>
    <xf numFmtId="0" fontId="8" fillId="34" borderId="67" xfId="49" applyFont="1" applyFill="1" applyBorder="1" applyAlignment="1">
      <alignment horizontal="left" vertical="center"/>
      <protection/>
    </xf>
    <xf numFmtId="0" fontId="6" fillId="33" borderId="29" xfId="47" applyFont="1" applyFill="1" applyBorder="1" applyAlignment="1">
      <alignment vertical="center"/>
      <protection/>
    </xf>
    <xf numFmtId="0" fontId="6" fillId="34" borderId="68" xfId="47" applyFont="1" applyFill="1" applyBorder="1" applyAlignment="1">
      <alignment vertical="center"/>
      <protection/>
    </xf>
    <xf numFmtId="0" fontId="6" fillId="34" borderId="69" xfId="47" applyFont="1" applyFill="1" applyBorder="1" applyAlignment="1">
      <alignment vertical="center"/>
      <protection/>
    </xf>
    <xf numFmtId="0" fontId="6" fillId="34" borderId="70" xfId="47" applyFont="1" applyFill="1" applyBorder="1" applyAlignment="1">
      <alignment vertical="center"/>
      <protection/>
    </xf>
    <xf numFmtId="0" fontId="6" fillId="34" borderId="71" xfId="49" applyFont="1" applyFill="1" applyBorder="1" applyAlignment="1">
      <alignment horizontal="left" vertical="center"/>
      <protection/>
    </xf>
    <xf numFmtId="0" fontId="6" fillId="0" borderId="46" xfId="47" applyFont="1" applyBorder="1" applyAlignment="1" applyProtection="1">
      <alignment vertical="center"/>
      <protection locked="0"/>
    </xf>
    <xf numFmtId="0" fontId="6" fillId="0" borderId="49" xfId="47" applyFont="1" applyBorder="1" applyAlignment="1" applyProtection="1">
      <alignment vertical="center"/>
      <protection locked="0"/>
    </xf>
    <xf numFmtId="0" fontId="6" fillId="0" borderId="50" xfId="47" applyFont="1" applyBorder="1" applyAlignment="1" applyProtection="1">
      <alignment vertical="center"/>
      <protection locked="0"/>
    </xf>
    <xf numFmtId="0" fontId="8" fillId="0" borderId="19" xfId="47" applyFont="1" applyFill="1" applyBorder="1" applyAlignment="1" applyProtection="1">
      <alignment vertical="center"/>
      <protection locked="0"/>
    </xf>
    <xf numFmtId="0" fontId="6" fillId="0" borderId="28" xfId="47" applyFont="1" applyBorder="1" applyAlignment="1">
      <alignment horizontal="center" vertical="center"/>
      <protection/>
    </xf>
    <xf numFmtId="0" fontId="6" fillId="0" borderId="45" xfId="47" applyFont="1" applyBorder="1" applyAlignment="1">
      <alignment horizontal="center" vertical="center"/>
      <protection/>
    </xf>
    <xf numFmtId="0" fontId="6" fillId="0" borderId="64" xfId="47" applyFont="1" applyBorder="1" applyAlignment="1">
      <alignment horizontal="center" vertical="center"/>
      <protection/>
    </xf>
    <xf numFmtId="0" fontId="6" fillId="0" borderId="72" xfId="47" applyFont="1" applyBorder="1" applyAlignment="1" applyProtection="1">
      <alignment horizontal="center" vertical="center" wrapText="1"/>
      <protection locked="0"/>
    </xf>
    <xf numFmtId="0" fontId="6" fillId="0" borderId="6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73" xfId="47" applyFont="1" applyBorder="1" applyAlignment="1" applyProtection="1">
      <alignment horizontal="center" vertical="center" wrapText="1"/>
      <protection locked="0"/>
    </xf>
    <xf numFmtId="0" fontId="6" fillId="0" borderId="38" xfId="47" applyFont="1" applyBorder="1" applyAlignment="1" applyProtection="1">
      <alignment horizontal="center" vertical="center" wrapText="1"/>
      <protection locked="0"/>
    </xf>
    <xf numFmtId="0" fontId="6" fillId="0" borderId="28" xfId="47" applyFont="1" applyBorder="1" applyAlignment="1" applyProtection="1">
      <alignment horizontal="center" vertical="center" wrapText="1"/>
      <protection locked="0"/>
    </xf>
    <xf numFmtId="0" fontId="6" fillId="0" borderId="24"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17" xfId="47" applyFont="1" applyBorder="1" applyAlignment="1">
      <alignment horizontal="center" vertical="center"/>
      <protection/>
    </xf>
    <xf numFmtId="0" fontId="6" fillId="0" borderId="72" xfId="47" applyFont="1" applyBorder="1" applyAlignment="1" applyProtection="1">
      <alignment horizontal="center" vertical="center" wrapText="1"/>
      <protection locked="0"/>
    </xf>
    <xf numFmtId="0" fontId="6" fillId="0" borderId="73"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24" xfId="0" applyFont="1" applyBorder="1" applyAlignment="1">
      <alignment horizontal="center" vertical="center"/>
    </xf>
    <xf numFmtId="0" fontId="12" fillId="0" borderId="34"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4"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7" borderId="0" xfId="47" applyFont="1" applyFill="1" applyAlignment="1" applyProtection="1">
      <alignment vertical="center"/>
      <protection locked="0"/>
    </xf>
    <xf numFmtId="0" fontId="6" fillId="37" borderId="0" xfId="47" applyFont="1" applyFill="1" applyAlignment="1">
      <alignment vertical="center"/>
      <protection/>
    </xf>
    <xf numFmtId="0" fontId="79" fillId="37" borderId="0" xfId="47" applyFont="1" applyFill="1" applyAlignment="1">
      <alignment vertical="center"/>
      <protection/>
    </xf>
    <xf numFmtId="0" fontId="6" fillId="37" borderId="0" xfId="47" applyFont="1" applyFill="1" applyAlignment="1">
      <alignment horizontal="center" vertical="center"/>
      <protection/>
    </xf>
    <xf numFmtId="0" fontId="6" fillId="37" borderId="0" xfId="47" applyFont="1" applyFill="1" applyBorder="1" applyAlignment="1">
      <alignment vertical="center"/>
      <protection/>
    </xf>
    <xf numFmtId="0" fontId="6" fillId="37" borderId="0" xfId="47" applyFont="1" applyFill="1" applyBorder="1" applyAlignment="1">
      <alignment horizontal="right" vertical="center"/>
      <protection/>
    </xf>
    <xf numFmtId="0" fontId="8" fillId="37" borderId="0" xfId="47" applyFont="1" applyFill="1" applyBorder="1" applyAlignment="1">
      <alignment horizontal="center" vertical="center"/>
      <protection/>
    </xf>
    <xf numFmtId="0" fontId="6" fillId="37" borderId="0" xfId="47" applyFont="1" applyFill="1" applyBorder="1" applyAlignment="1">
      <alignment horizontal="center" vertical="center"/>
      <protection/>
    </xf>
    <xf numFmtId="0" fontId="15" fillId="37" borderId="0" xfId="47" applyFont="1" applyFill="1" applyBorder="1" applyAlignment="1">
      <alignment horizontal="center" vertical="center"/>
      <protection/>
    </xf>
    <xf numFmtId="0" fontId="6" fillId="35" borderId="74" xfId="47" applyFont="1" applyFill="1" applyBorder="1" applyAlignment="1">
      <alignment vertical="center"/>
      <protection/>
    </xf>
    <xf numFmtId="0" fontId="6" fillId="7" borderId="74" xfId="47" applyFont="1" applyFill="1" applyBorder="1" applyAlignment="1">
      <alignment vertical="center"/>
      <protection/>
    </xf>
    <xf numFmtId="0" fontId="6" fillId="7" borderId="75" xfId="47" applyFont="1" applyFill="1" applyBorder="1" applyAlignment="1">
      <alignment vertical="center"/>
      <protection/>
    </xf>
    <xf numFmtId="0" fontId="6" fillId="7" borderId="75" xfId="49" applyFont="1" applyFill="1" applyBorder="1" applyAlignment="1">
      <alignment horizontal="right" vertical="center"/>
      <protection/>
    </xf>
    <xf numFmtId="0" fontId="6" fillId="7" borderId="75" xfId="49" applyFont="1" applyFill="1" applyBorder="1" applyAlignment="1">
      <alignment horizontal="left" vertical="center"/>
      <protection/>
    </xf>
    <xf numFmtId="0" fontId="6" fillId="7" borderId="76" xfId="47" applyFont="1" applyFill="1" applyBorder="1" applyAlignment="1">
      <alignment vertical="center"/>
      <protection/>
    </xf>
    <xf numFmtId="0" fontId="6" fillId="36" borderId="74" xfId="47" applyFont="1" applyFill="1" applyBorder="1" applyAlignment="1">
      <alignment vertical="center"/>
      <protection/>
    </xf>
    <xf numFmtId="0" fontId="6" fillId="36" borderId="75" xfId="47" applyFont="1" applyFill="1" applyBorder="1" applyAlignment="1">
      <alignment vertical="center"/>
      <protection/>
    </xf>
    <xf numFmtId="0" fontId="6" fillId="36" borderId="76" xfId="47" applyFont="1" applyFill="1" applyBorder="1" applyAlignment="1">
      <alignment vertical="center"/>
      <protection/>
    </xf>
    <xf numFmtId="0" fontId="6" fillId="0" borderId="0" xfId="47" applyFont="1" applyFill="1" applyAlignment="1">
      <alignment vertical="center"/>
      <protection/>
    </xf>
    <xf numFmtId="0" fontId="6" fillId="34" borderId="74" xfId="47" applyFont="1" applyFill="1" applyBorder="1" applyAlignment="1">
      <alignment vertical="center"/>
      <protection/>
    </xf>
    <xf numFmtId="0" fontId="6" fillId="34" borderId="75" xfId="47" applyFont="1" applyFill="1" applyBorder="1" applyAlignment="1">
      <alignment vertical="center"/>
      <protection/>
    </xf>
    <xf numFmtId="0" fontId="6" fillId="0" borderId="75" xfId="47" applyFont="1" applyFill="1" applyBorder="1" applyAlignment="1">
      <alignment vertical="center"/>
      <protection/>
    </xf>
    <xf numFmtId="0" fontId="6" fillId="0" borderId="76" xfId="47" applyFont="1" applyFill="1" applyBorder="1" applyAlignment="1">
      <alignment vertical="center"/>
      <protection/>
    </xf>
    <xf numFmtId="0" fontId="6" fillId="0" borderId="77" xfId="47" applyFont="1" applyFill="1" applyBorder="1" applyAlignment="1">
      <alignment horizontal="center" vertical="center"/>
      <protection/>
    </xf>
    <xf numFmtId="173" fontId="6" fillId="37" borderId="0" xfId="47" applyNumberFormat="1" applyFont="1" applyFill="1" applyBorder="1" applyAlignment="1">
      <alignment horizontal="center" vertical="center"/>
      <protection/>
    </xf>
    <xf numFmtId="0" fontId="6" fillId="37" borderId="75" xfId="47"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5" xfId="49" applyFont="1" applyFill="1" applyBorder="1" applyAlignment="1">
      <alignment horizontal="right" vertical="center"/>
      <protection/>
    </xf>
    <xf numFmtId="0" fontId="6" fillId="36" borderId="75" xfId="49" applyFont="1" applyFill="1" applyBorder="1" applyAlignment="1">
      <alignment horizontal="left" vertical="center"/>
      <protection/>
    </xf>
    <xf numFmtId="0" fontId="6" fillId="37" borderId="74" xfId="47" applyFont="1" applyFill="1" applyBorder="1" applyAlignment="1">
      <alignment vertical="center"/>
      <protection/>
    </xf>
    <xf numFmtId="0" fontId="6" fillId="37" borderId="75" xfId="49" applyFont="1" applyFill="1" applyBorder="1" applyAlignment="1">
      <alignment horizontal="left" vertical="center"/>
      <protection/>
    </xf>
    <xf numFmtId="0" fontId="6" fillId="37" borderId="76"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75" xfId="47" applyFont="1" applyFill="1" applyBorder="1" applyAlignment="1">
      <alignment horizontal="right" vertical="center"/>
      <protection/>
    </xf>
    <xf numFmtId="0" fontId="6" fillId="34" borderId="76"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78" xfId="47" applyFont="1" applyFill="1" applyBorder="1" applyAlignment="1">
      <alignment vertical="center"/>
      <protection/>
    </xf>
    <xf numFmtId="0" fontId="6" fillId="34" borderId="79" xfId="47" applyFont="1" applyFill="1" applyBorder="1" applyAlignment="1">
      <alignment vertical="center"/>
      <protection/>
    </xf>
    <xf numFmtId="0" fontId="6" fillId="37" borderId="79" xfId="47" applyFont="1" applyFill="1" applyBorder="1" applyAlignment="1">
      <alignment vertical="center"/>
      <protection/>
    </xf>
    <xf numFmtId="0" fontId="6" fillId="34" borderId="80" xfId="47" applyFont="1" applyFill="1" applyBorder="1" applyAlignment="1">
      <alignment vertical="center"/>
      <protection/>
    </xf>
    <xf numFmtId="0" fontId="6" fillId="0" borderId="81"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29" xfId="0" applyFont="1" applyBorder="1" applyAlignment="1">
      <alignment horizontal="center" vertical="center"/>
    </xf>
    <xf numFmtId="0" fontId="12" fillId="0" borderId="17" xfId="0" applyFont="1" applyFill="1" applyBorder="1" applyAlignment="1">
      <alignment horizontal="center" vertical="center" wrapText="1" shrinkToFit="1"/>
    </xf>
    <xf numFmtId="0" fontId="12" fillId="33" borderId="10" xfId="0" applyFont="1" applyFill="1" applyBorder="1" applyAlignment="1">
      <alignment horizontal="center" vertical="center" wrapText="1" shrinkToFit="1"/>
    </xf>
    <xf numFmtId="0" fontId="12" fillId="0" borderId="62" xfId="50" applyFont="1" applyBorder="1" applyAlignment="1">
      <alignment horizontal="center" vertical="center"/>
      <protection/>
    </xf>
    <xf numFmtId="0" fontId="6" fillId="0" borderId="28" xfId="50" applyFont="1" applyBorder="1" applyAlignment="1">
      <alignment horizontal="center" vertical="center"/>
      <protection/>
    </xf>
    <xf numFmtId="0" fontId="14" fillId="38" borderId="12" xfId="50" applyFont="1" applyFill="1" applyBorder="1" applyAlignment="1">
      <alignment horizontal="center" vertical="center"/>
      <protection/>
    </xf>
    <xf numFmtId="0" fontId="8" fillId="0" borderId="0" xfId="50" applyFont="1" applyAlignment="1">
      <alignment vertical="center"/>
      <protection/>
    </xf>
    <xf numFmtId="0" fontId="23" fillId="0" borderId="0" xfId="0" applyFont="1" applyAlignment="1">
      <alignment vertical="center"/>
    </xf>
    <xf numFmtId="0" fontId="12" fillId="0" borderId="28" xfId="0" applyFont="1" applyBorder="1" applyAlignment="1">
      <alignment horizontal="center" vertical="center"/>
    </xf>
    <xf numFmtId="0" fontId="12" fillId="0" borderId="24"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82" xfId="0" applyFont="1" applyFill="1" applyBorder="1" applyAlignment="1">
      <alignment horizontal="center" vertical="center" wrapText="1" shrinkToFit="1"/>
    </xf>
    <xf numFmtId="0" fontId="12" fillId="0" borderId="41" xfId="0" applyFont="1" applyFill="1" applyBorder="1" applyAlignment="1">
      <alignment horizontal="center" vertical="center"/>
    </xf>
    <xf numFmtId="0" fontId="12" fillId="0" borderId="49" xfId="0" applyFont="1" applyFill="1" applyBorder="1" applyAlignment="1">
      <alignment vertical="center"/>
    </xf>
    <xf numFmtId="0" fontId="12" fillId="0" borderId="83" xfId="0" applyFont="1" applyFill="1" applyBorder="1" applyAlignment="1">
      <alignment vertical="center"/>
    </xf>
    <xf numFmtId="0" fontId="12" fillId="0" borderId="84" xfId="0" applyFont="1" applyFill="1" applyBorder="1" applyAlignment="1">
      <alignment horizontal="center" vertical="center"/>
    </xf>
    <xf numFmtId="0" fontId="12" fillId="0" borderId="50" xfId="0" applyFont="1" applyFill="1" applyBorder="1" applyAlignment="1">
      <alignment vertical="center"/>
    </xf>
    <xf numFmtId="0" fontId="12" fillId="0" borderId="85" xfId="0" applyFont="1" applyFill="1" applyBorder="1" applyAlignment="1">
      <alignment horizontal="center" vertical="center"/>
    </xf>
    <xf numFmtId="0" fontId="21" fillId="38" borderId="86" xfId="0" applyFont="1" applyFill="1" applyBorder="1" applyAlignment="1">
      <alignment horizontal="left" vertical="center"/>
    </xf>
    <xf numFmtId="0" fontId="1" fillId="38" borderId="72" xfId="0" applyFont="1" applyFill="1" applyBorder="1" applyAlignment="1">
      <alignment vertical="center"/>
    </xf>
    <xf numFmtId="0" fontId="84"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81" fillId="33" borderId="28" xfId="0" applyFont="1" applyFill="1" applyBorder="1" applyAlignment="1">
      <alignment horizontal="center" vertical="center"/>
    </xf>
    <xf numFmtId="0" fontId="83" fillId="38"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83" fillId="38" borderId="28" xfId="0" applyFont="1" applyFill="1" applyBorder="1" applyAlignment="1">
      <alignment horizontal="center" vertical="center"/>
    </xf>
    <xf numFmtId="0" fontId="83" fillId="38" borderId="83" xfId="0" applyFont="1" applyFill="1" applyBorder="1" applyAlignment="1">
      <alignment horizontal="center" vertical="center"/>
    </xf>
    <xf numFmtId="0" fontId="81" fillId="0" borderId="28" xfId="0" applyFont="1" applyBorder="1" applyAlignment="1">
      <alignment horizontal="center" vertical="center"/>
    </xf>
    <xf numFmtId="0" fontId="81" fillId="0" borderId="17" xfId="0" applyFont="1" applyBorder="1" applyAlignment="1">
      <alignment horizontal="center" vertical="center"/>
    </xf>
    <xf numFmtId="0" fontId="81" fillId="38" borderId="12" xfId="0" applyFont="1" applyFill="1" applyBorder="1" applyAlignment="1">
      <alignment horizontal="center" vertical="center"/>
    </xf>
    <xf numFmtId="0" fontId="13" fillId="0" borderId="41" xfId="0" applyFont="1" applyFill="1" applyBorder="1" applyAlignment="1">
      <alignment horizontal="left" vertical="center"/>
    </xf>
    <xf numFmtId="0" fontId="85" fillId="0" borderId="0" xfId="0" applyFont="1" applyAlignment="1">
      <alignment vertical="center"/>
    </xf>
    <xf numFmtId="0" fontId="6" fillId="36" borderId="77" xfId="47" applyFont="1" applyFill="1" applyBorder="1" applyAlignment="1">
      <alignment horizontal="center" vertical="center"/>
      <protection/>
    </xf>
    <xf numFmtId="0" fontId="6" fillId="13" borderId="87" xfId="47" applyFont="1" applyFill="1" applyBorder="1" applyAlignment="1">
      <alignment horizontal="center" vertical="center"/>
      <protection/>
    </xf>
    <xf numFmtId="0" fontId="6" fillId="13" borderId="88" xfId="47" applyFont="1" applyFill="1" applyBorder="1" applyAlignment="1">
      <alignment horizontal="center" vertical="center"/>
      <protection/>
    </xf>
    <xf numFmtId="0" fontId="6" fillId="37" borderId="77" xfId="47" applyFont="1" applyFill="1" applyBorder="1" applyAlignment="1">
      <alignment horizontal="center" vertical="center"/>
      <protection/>
    </xf>
    <xf numFmtId="0" fontId="6" fillId="35" borderId="77" xfId="47" applyFont="1" applyFill="1" applyBorder="1" applyAlignment="1">
      <alignment horizontal="center" vertical="center"/>
      <protection/>
    </xf>
    <xf numFmtId="0" fontId="6" fillId="7" borderId="77" xfId="47" applyFont="1" applyFill="1" applyBorder="1" applyAlignment="1">
      <alignment horizontal="center" vertical="center"/>
      <protection/>
    </xf>
    <xf numFmtId="0" fontId="6" fillId="39" borderId="17" xfId="47" applyFont="1" applyFill="1" applyBorder="1" applyAlignment="1" applyProtection="1">
      <alignment horizontal="center" vertical="center" wrapText="1"/>
      <protection locked="0"/>
    </xf>
    <xf numFmtId="0" fontId="6" fillId="39" borderId="10" xfId="47" applyFont="1" applyFill="1" applyBorder="1" applyAlignment="1" applyProtection="1">
      <alignment horizontal="center" vertical="center" wrapText="1"/>
      <protection locked="0"/>
    </xf>
    <xf numFmtId="0" fontId="81" fillId="0" borderId="0" xfId="47" applyFont="1" applyAlignment="1" applyProtection="1">
      <alignment horizontal="right" vertical="center"/>
      <protection locked="0"/>
    </xf>
    <xf numFmtId="0" fontId="81" fillId="0" borderId="0" xfId="0" applyFont="1" applyAlignment="1">
      <alignment horizontal="right" vertical="center"/>
    </xf>
    <xf numFmtId="0" fontId="0" fillId="0" borderId="0" xfId="0" applyFont="1" applyFill="1" applyBorder="1" applyAlignment="1">
      <alignment horizontal="center" vertical="center"/>
    </xf>
    <xf numFmtId="0" fontId="62" fillId="0" borderId="0" xfId="0" applyFont="1" applyFill="1" applyBorder="1" applyAlignment="1">
      <alignment vertical="center"/>
    </xf>
    <xf numFmtId="0" fontId="0" fillId="0" borderId="0" xfId="0" applyFont="1" applyFill="1" applyAlignment="1">
      <alignment vertical="center"/>
    </xf>
    <xf numFmtId="0" fontId="83" fillId="0" borderId="28" xfId="0" applyFont="1" applyBorder="1" applyAlignment="1">
      <alignment horizontal="center" vertical="center"/>
    </xf>
    <xf numFmtId="0" fontId="81" fillId="0" borderId="0" xfId="0" applyFont="1" applyFill="1" applyBorder="1" applyAlignment="1">
      <alignment vertical="center"/>
    </xf>
    <xf numFmtId="0" fontId="81" fillId="35" borderId="12" xfId="0" applyFont="1" applyFill="1" applyBorder="1" applyAlignment="1">
      <alignment horizontal="center" vertical="center"/>
    </xf>
    <xf numFmtId="0" fontId="83" fillId="38" borderId="89" xfId="0" applyFont="1" applyFill="1" applyBorder="1" applyAlignment="1">
      <alignment vertical="center"/>
    </xf>
    <xf numFmtId="0" fontId="12" fillId="0" borderId="34" xfId="0" applyFont="1" applyFill="1" applyBorder="1" applyAlignment="1">
      <alignment horizontal="center" vertical="center" wrapText="1" shrinkToFit="1"/>
    </xf>
    <xf numFmtId="0" fontId="12" fillId="0" borderId="90" xfId="0" applyFont="1" applyBorder="1" applyAlignment="1">
      <alignment horizontal="center" vertical="center"/>
    </xf>
    <xf numFmtId="0" fontId="12" fillId="0" borderId="91" xfId="0" applyFont="1" applyBorder="1" applyAlignment="1">
      <alignment horizontal="center" vertical="center" wrapText="1" shrinkToFit="1"/>
    </xf>
    <xf numFmtId="0" fontId="83" fillId="36" borderId="30" xfId="0" applyFont="1" applyFill="1" applyBorder="1" applyAlignment="1">
      <alignment horizontal="left" vertical="center"/>
    </xf>
    <xf numFmtId="0" fontId="81" fillId="0" borderId="30" xfId="0" applyFont="1" applyBorder="1" applyAlignment="1">
      <alignment horizontal="left" vertical="center"/>
    </xf>
    <xf numFmtId="0" fontId="86" fillId="0" borderId="30" xfId="0" applyFont="1" applyBorder="1" applyAlignment="1">
      <alignment horizontal="right" vertical="center"/>
    </xf>
    <xf numFmtId="0" fontId="83" fillId="38" borderId="30" xfId="0" applyFont="1" applyFill="1" applyBorder="1" applyAlignment="1">
      <alignment horizontal="left" vertical="center"/>
    </xf>
    <xf numFmtId="0" fontId="83" fillId="35" borderId="14" xfId="0" applyFont="1" applyFill="1" applyBorder="1" applyAlignment="1">
      <alignment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wrapText="1" shrinkToFit="1"/>
    </xf>
    <xf numFmtId="0" fontId="83" fillId="33" borderId="92" xfId="0" applyFont="1" applyFill="1" applyBorder="1" applyAlignment="1">
      <alignment horizontal="center" vertical="center"/>
    </xf>
    <xf numFmtId="0" fontId="86" fillId="0" borderId="93" xfId="0" applyFont="1" applyBorder="1" applyAlignment="1">
      <alignment horizontal="right" vertical="center"/>
    </xf>
    <xf numFmtId="0" fontId="83" fillId="38" borderId="94" xfId="0" applyFont="1" applyFill="1" applyBorder="1" applyAlignment="1">
      <alignment vertical="center"/>
    </xf>
    <xf numFmtId="0" fontId="6" fillId="0" borderId="79" xfId="47" applyFont="1" applyFill="1" applyBorder="1" applyAlignment="1">
      <alignment vertical="center"/>
      <protection/>
    </xf>
    <xf numFmtId="0" fontId="6" fillId="0" borderId="80" xfId="47" applyFont="1" applyFill="1" applyBorder="1" applyAlignment="1">
      <alignment vertical="center"/>
      <protection/>
    </xf>
    <xf numFmtId="0" fontId="6" fillId="37" borderId="81" xfId="47" applyFont="1" applyFill="1" applyBorder="1" applyAlignment="1">
      <alignment horizontal="center" vertical="center"/>
      <protection/>
    </xf>
    <xf numFmtId="0" fontId="74" fillId="0" borderId="0" xfId="0" applyFont="1" applyAlignment="1">
      <alignment vertical="center"/>
    </xf>
    <xf numFmtId="0" fontId="81" fillId="0" borderId="0" xfId="0" applyFont="1" applyFill="1" applyAlignment="1">
      <alignment vertical="center"/>
    </xf>
    <xf numFmtId="0" fontId="83" fillId="33" borderId="30" xfId="0" applyFont="1" applyFill="1" applyBorder="1" applyAlignment="1">
      <alignment horizontal="left" vertical="center"/>
    </xf>
    <xf numFmtId="0" fontId="12" fillId="0" borderId="17" xfId="0" applyFont="1" applyFill="1" applyBorder="1" applyAlignment="1">
      <alignment horizontal="center" vertical="center" wrapText="1" shrinkToFit="1"/>
    </xf>
    <xf numFmtId="0" fontId="12" fillId="0" borderId="95" xfId="0" applyFont="1" applyFill="1" applyBorder="1" applyAlignment="1">
      <alignment horizontal="center" vertical="center" wrapText="1" shrinkToFit="1"/>
    </xf>
    <xf numFmtId="0" fontId="81" fillId="0" borderId="0" xfId="0" applyFont="1" applyFill="1" applyBorder="1" applyAlignment="1">
      <alignment horizontal="center" vertical="center"/>
    </xf>
    <xf numFmtId="0" fontId="83" fillId="0" borderId="0" xfId="0" applyFont="1" applyFill="1" applyBorder="1" applyAlignment="1">
      <alignment vertical="center"/>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83" fillId="38" borderId="96" xfId="0" applyFont="1" applyFill="1" applyBorder="1" applyAlignment="1">
      <alignment horizontal="center" vertical="center"/>
    </xf>
    <xf numFmtId="0" fontId="83" fillId="33" borderId="28" xfId="0" applyFont="1" applyFill="1" applyBorder="1" applyAlignment="1">
      <alignment horizontal="center" vertical="center"/>
    </xf>
    <xf numFmtId="0" fontId="83" fillId="33" borderId="48" xfId="0" applyFont="1" applyFill="1" applyBorder="1" applyAlignment="1">
      <alignment horizontal="left" vertical="center"/>
    </xf>
    <xf numFmtId="0" fontId="83" fillId="36" borderId="28" xfId="0" applyFont="1" applyFill="1" applyBorder="1" applyAlignment="1">
      <alignment horizontal="center" vertical="center"/>
    </xf>
    <xf numFmtId="0" fontId="87" fillId="33" borderId="93" xfId="0" applyFont="1" applyFill="1" applyBorder="1" applyAlignment="1">
      <alignment horizontal="right" vertical="center"/>
    </xf>
    <xf numFmtId="0" fontId="87" fillId="38" borderId="93" xfId="0" applyFont="1" applyFill="1" applyBorder="1" applyAlignment="1">
      <alignment horizontal="right" vertical="center"/>
    </xf>
    <xf numFmtId="0" fontId="83" fillId="38" borderId="62" xfId="0" applyFont="1" applyFill="1" applyBorder="1" applyAlignment="1">
      <alignment horizontal="center" vertical="center"/>
    </xf>
    <xf numFmtId="0" fontId="6" fillId="37" borderId="0" xfId="47" applyFont="1" applyFill="1" applyAlignment="1">
      <alignment vertical="center"/>
      <protection/>
    </xf>
    <xf numFmtId="0" fontId="6" fillId="0" borderId="0" xfId="47" applyFont="1" applyFill="1" applyAlignment="1" applyProtection="1">
      <alignment horizontal="left" vertical="center"/>
      <protection locked="0"/>
    </xf>
    <xf numFmtId="0" fontId="6" fillId="0" borderId="41" xfId="0" applyFont="1" applyFill="1" applyBorder="1" applyAlignment="1">
      <alignment horizontal="center" vertical="center"/>
    </xf>
    <xf numFmtId="0" fontId="6" fillId="0" borderId="49" xfId="0" applyFont="1" applyFill="1" applyBorder="1" applyAlignment="1">
      <alignment vertical="center"/>
    </xf>
    <xf numFmtId="0" fontId="15" fillId="0" borderId="17" xfId="47" applyFont="1" applyFill="1" applyBorder="1" applyAlignment="1">
      <alignment horizontal="center" vertical="center"/>
      <protection/>
    </xf>
    <xf numFmtId="0" fontId="15" fillId="0" borderId="31"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24" xfId="47" applyFont="1" applyFill="1" applyBorder="1" applyAlignment="1">
      <alignment horizontal="center" vertical="center"/>
      <protection/>
    </xf>
    <xf numFmtId="0" fontId="6" fillId="0" borderId="30" xfId="47" applyFont="1" applyFill="1" applyBorder="1" applyAlignment="1">
      <alignment horizontal="center" vertical="center"/>
      <protection/>
    </xf>
    <xf numFmtId="0" fontId="6" fillId="0" borderId="28" xfId="47" applyFont="1" applyFill="1" applyBorder="1" applyAlignment="1">
      <alignment horizontal="center" vertical="center"/>
      <protection/>
    </xf>
    <xf numFmtId="0" fontId="6" fillId="40" borderId="74" xfId="47" applyFont="1" applyFill="1" applyBorder="1" applyAlignment="1">
      <alignment vertical="center"/>
      <protection/>
    </xf>
    <xf numFmtId="0" fontId="6" fillId="41" borderId="74" xfId="47" applyFont="1" applyFill="1" applyBorder="1" applyAlignment="1">
      <alignment vertical="center"/>
      <protection/>
    </xf>
    <xf numFmtId="0" fontId="6" fillId="42" borderId="74" xfId="47" applyFont="1" applyFill="1" applyBorder="1" applyAlignment="1">
      <alignment vertical="center"/>
      <protection/>
    </xf>
    <xf numFmtId="0" fontId="6" fillId="43" borderId="74" xfId="47" applyFont="1" applyFill="1" applyBorder="1" applyAlignment="1">
      <alignment vertical="center"/>
      <protection/>
    </xf>
    <xf numFmtId="0" fontId="6" fillId="43" borderId="78" xfId="47" applyFont="1" applyFill="1" applyBorder="1" applyAlignment="1">
      <alignment vertical="center"/>
      <protection/>
    </xf>
    <xf numFmtId="0" fontId="6" fillId="0" borderId="36" xfId="50" applyFont="1" applyBorder="1" applyAlignment="1">
      <alignment horizontal="center" vertical="center"/>
      <protection/>
    </xf>
    <xf numFmtId="0" fontId="10" fillId="0" borderId="83" xfId="47" applyFont="1" applyBorder="1" applyAlignment="1" applyProtection="1">
      <alignment horizontal="center" vertical="center" wrapText="1"/>
      <protection locked="0"/>
    </xf>
    <xf numFmtId="0" fontId="6" fillId="0" borderId="28" xfId="0" applyFont="1" applyBorder="1" applyAlignment="1">
      <alignment horizontal="center" vertical="center"/>
    </xf>
    <xf numFmtId="174" fontId="6" fillId="35" borderId="97" xfId="47" applyNumberFormat="1" applyFont="1" applyFill="1" applyBorder="1" applyAlignment="1">
      <alignment horizontal="right" vertical="center"/>
      <protection/>
    </xf>
    <xf numFmtId="3" fontId="6" fillId="35" borderId="18" xfId="47" applyNumberFormat="1" applyFont="1" applyFill="1" applyBorder="1" applyAlignment="1">
      <alignment horizontal="right" vertical="center"/>
      <protection/>
    </xf>
    <xf numFmtId="3" fontId="6" fillId="35" borderId="59" xfId="47" applyNumberFormat="1" applyFont="1" applyFill="1" applyBorder="1" applyAlignment="1">
      <alignment horizontal="right" vertical="center"/>
      <protection/>
    </xf>
    <xf numFmtId="3" fontId="6" fillId="35" borderId="52"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0" borderId="0" xfId="47"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97" xfId="50" applyNumberFormat="1" applyFont="1" applyBorder="1" applyAlignment="1" applyProtection="1">
      <alignment horizontal="right" vertical="center"/>
      <protection locked="0"/>
    </xf>
    <xf numFmtId="3" fontId="12" fillId="0" borderId="52" xfId="50" applyNumberFormat="1" applyFont="1" applyBorder="1" applyAlignment="1" applyProtection="1">
      <alignment horizontal="right" vertical="center"/>
      <protection locked="0"/>
    </xf>
    <xf numFmtId="3" fontId="6" fillId="0" borderId="61" xfId="50" applyNumberFormat="1" applyFont="1" applyBorder="1" applyAlignment="1" applyProtection="1">
      <alignment horizontal="right" vertical="center"/>
      <protection locked="0"/>
    </xf>
    <xf numFmtId="3" fontId="6" fillId="0" borderId="48" xfId="50" applyNumberFormat="1" applyFont="1" applyBorder="1" applyAlignment="1" applyProtection="1">
      <alignment horizontal="right" vertical="center"/>
      <protection locked="0"/>
    </xf>
    <xf numFmtId="3" fontId="6" fillId="0" borderId="63" xfId="50" applyNumberFormat="1" applyFont="1" applyBorder="1" applyAlignment="1" applyProtection="1">
      <alignment horizontal="right" vertical="center"/>
      <protection locked="0"/>
    </xf>
    <xf numFmtId="3" fontId="6" fillId="0" borderId="98" xfId="50" applyNumberFormat="1" applyFont="1" applyBorder="1" applyAlignment="1" applyProtection="1">
      <alignment horizontal="right" vertical="center"/>
      <protection locked="0"/>
    </xf>
    <xf numFmtId="3" fontId="22" fillId="38" borderId="19" xfId="47" applyNumberFormat="1" applyFont="1" applyFill="1" applyBorder="1" applyAlignment="1" applyProtection="1">
      <alignment horizontal="right" vertical="center"/>
      <protection locked="0"/>
    </xf>
    <xf numFmtId="0" fontId="12" fillId="0" borderId="0" xfId="0" applyFont="1" applyAlignment="1">
      <alignment horizontal="left" vertical="center" wrapText="1"/>
    </xf>
    <xf numFmtId="3" fontId="22" fillId="38" borderId="89" xfId="47" applyNumberFormat="1" applyFont="1" applyFill="1" applyBorder="1" applyAlignment="1" applyProtection="1">
      <alignment horizontal="left" vertical="center"/>
      <protection locked="0"/>
    </xf>
    <xf numFmtId="0" fontId="6" fillId="37" borderId="99" xfId="47" applyFont="1" applyFill="1" applyBorder="1" applyAlignment="1">
      <alignment horizontal="center" vertical="center" wrapText="1"/>
      <protection/>
    </xf>
    <xf numFmtId="0" fontId="6" fillId="33" borderId="100" xfId="47" applyFont="1" applyFill="1" applyBorder="1" applyAlignment="1">
      <alignment horizontal="center" vertical="center"/>
      <protection/>
    </xf>
    <xf numFmtId="0" fontId="6" fillId="0" borderId="101" xfId="47" applyFont="1" applyBorder="1" applyAlignment="1">
      <alignment horizontal="center" vertical="center"/>
      <protection/>
    </xf>
    <xf numFmtId="0" fontId="6" fillId="0" borderId="102" xfId="47" applyFont="1" applyBorder="1" applyAlignment="1">
      <alignment horizontal="center" vertical="center"/>
      <protection/>
    </xf>
    <xf numFmtId="0" fontId="6" fillId="0" borderId="103" xfId="47" applyFont="1" applyBorder="1" applyAlignment="1">
      <alignment horizontal="center" vertical="center"/>
      <protection/>
    </xf>
    <xf numFmtId="0" fontId="6" fillId="0" borderId="31" xfId="47" applyFont="1" applyBorder="1" applyAlignment="1" applyProtection="1">
      <alignment horizontal="center" vertical="center" wrapText="1"/>
      <protection locked="0"/>
    </xf>
    <xf numFmtId="0" fontId="6" fillId="0" borderId="28" xfId="47" applyFont="1" applyBorder="1" applyAlignment="1" applyProtection="1">
      <alignment horizontal="center" vertical="center"/>
      <protection locked="0"/>
    </xf>
    <xf numFmtId="0" fontId="12" fillId="0" borderId="51" xfId="47" applyFont="1" applyFill="1" applyBorder="1" applyAlignment="1" applyProtection="1">
      <alignment horizontal="left" vertical="center" wrapText="1" indent="1"/>
      <protection locked="0"/>
    </xf>
    <xf numFmtId="0" fontId="12" fillId="0" borderId="24" xfId="47" applyFont="1" applyFill="1" applyBorder="1" applyAlignment="1" applyProtection="1">
      <alignment horizontal="left" vertical="center" wrapText="1" indent="1"/>
      <protection locked="0"/>
    </xf>
    <xf numFmtId="0" fontId="12" fillId="0" borderId="51" xfId="47" applyFont="1" applyBorder="1" applyAlignment="1" applyProtection="1">
      <alignment horizontal="left" vertical="center" wrapText="1" indent="1"/>
      <protection locked="0"/>
    </xf>
    <xf numFmtId="0" fontId="12" fillId="0" borderId="13" xfId="47" applyFont="1" applyBorder="1" applyAlignment="1" applyProtection="1">
      <alignment horizontal="left" vertical="center" wrapText="1" indent="1"/>
      <protection locked="0"/>
    </xf>
    <xf numFmtId="0" fontId="6" fillId="0" borderId="104" xfId="47" applyFont="1" applyFill="1" applyBorder="1" applyAlignment="1" applyProtection="1">
      <alignment horizontal="left" vertical="center" indent="1"/>
      <protection locked="0"/>
    </xf>
    <xf numFmtId="0" fontId="12" fillId="0" borderId="31" xfId="47" applyFont="1" applyBorder="1" applyAlignment="1" applyProtection="1">
      <alignment horizontal="left" vertical="center" wrapText="1" indent="1"/>
      <protection locked="0"/>
    </xf>
    <xf numFmtId="0" fontId="6" fillId="0" borderId="54"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8" fillId="0" borderId="16" xfId="47" applyFont="1" applyBorder="1" applyAlignment="1" applyProtection="1">
      <alignment horizontal="left" indent="1"/>
      <protection locked="0"/>
    </xf>
    <xf numFmtId="0" fontId="6" fillId="0" borderId="56" xfId="47" applyFont="1" applyBorder="1" applyAlignment="1" applyProtection="1">
      <alignment horizontal="left" vertical="center" indent="1"/>
      <protection locked="0"/>
    </xf>
    <xf numFmtId="0" fontId="6" fillId="0" borderId="11" xfId="47" applyFont="1" applyBorder="1" applyAlignment="1" applyProtection="1">
      <alignment horizontal="left" vertical="center" indent="1"/>
      <protection locked="0"/>
    </xf>
    <xf numFmtId="0" fontId="8" fillId="0" borderId="35" xfId="47" applyFont="1" applyBorder="1" applyAlignment="1" applyProtection="1">
      <alignment horizontal="left" vertical="top" wrapText="1" indent="1"/>
      <protection locked="0"/>
    </xf>
    <xf numFmtId="0" fontId="6" fillId="0" borderId="35" xfId="47" applyFont="1" applyBorder="1" applyAlignment="1" applyProtection="1">
      <alignment horizontal="left" vertical="top" wrapText="1" indent="1"/>
      <protection locked="0"/>
    </xf>
    <xf numFmtId="0" fontId="6" fillId="0" borderId="16" xfId="47" applyFont="1" applyBorder="1" applyAlignment="1" applyProtection="1">
      <alignment horizontal="left" vertical="top" wrapText="1" indent="1"/>
      <protection locked="0"/>
    </xf>
    <xf numFmtId="0" fontId="8" fillId="0" borderId="16" xfId="47" applyFont="1" applyBorder="1" applyAlignment="1" applyProtection="1">
      <alignment horizontal="left" vertical="top" wrapText="1" indent="1"/>
      <protection locked="0"/>
    </xf>
    <xf numFmtId="0" fontId="8" fillId="0" borderId="56" xfId="47" applyFont="1" applyBorder="1" applyAlignment="1" applyProtection="1">
      <alignment horizontal="left" vertical="top" wrapText="1" indent="1"/>
      <protection locked="0"/>
    </xf>
    <xf numFmtId="0" fontId="6" fillId="0" borderId="18" xfId="47" applyFont="1" applyBorder="1" applyAlignment="1" applyProtection="1">
      <alignment horizontal="left" vertical="center" indent="1"/>
      <protection locked="0"/>
    </xf>
    <xf numFmtId="0" fontId="6" fillId="0" borderId="24" xfId="47" applyFont="1" applyBorder="1" applyAlignment="1" applyProtection="1">
      <alignment horizontal="left" vertical="center" indent="1"/>
      <protection locked="0"/>
    </xf>
    <xf numFmtId="0" fontId="6" fillId="0" borderId="13" xfId="47" applyFont="1" applyBorder="1" applyAlignment="1" applyProtection="1">
      <alignment horizontal="left" vertical="center" indent="1"/>
      <protection locked="0"/>
    </xf>
    <xf numFmtId="0" fontId="6" fillId="0" borderId="51" xfId="47" applyFont="1" applyFill="1" applyBorder="1" applyAlignment="1" applyProtection="1">
      <alignment horizontal="left" vertical="center" indent="1"/>
      <protection locked="0"/>
    </xf>
    <xf numFmtId="0" fontId="52" fillId="0" borderId="0" xfId="47" applyFont="1" applyAlignment="1">
      <alignment vertical="center"/>
      <protection/>
    </xf>
    <xf numFmtId="0" fontId="6" fillId="0" borderId="51"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6" fillId="0" borderId="21" xfId="47" applyFont="1" applyBorder="1" applyAlignment="1" applyProtection="1">
      <alignment horizontal="left" vertical="center" indent="1"/>
      <protection locked="0"/>
    </xf>
    <xf numFmtId="0" fontId="6" fillId="0" borderId="105" xfId="47" applyFont="1" applyBorder="1" applyAlignment="1" applyProtection="1">
      <alignment horizontal="left" vertical="center" indent="1"/>
      <protection locked="0"/>
    </xf>
    <xf numFmtId="0" fontId="6" fillId="0" borderId="25" xfId="47" applyFont="1" applyBorder="1" applyAlignment="1" applyProtection="1">
      <alignment horizontal="left" vertical="center" indent="1"/>
      <protection locked="0"/>
    </xf>
    <xf numFmtId="0" fontId="6" fillId="0" borderId="89" xfId="47" applyFont="1" applyBorder="1" applyAlignment="1" applyProtection="1">
      <alignment horizontal="left" vertical="center" indent="1"/>
      <protection locked="0"/>
    </xf>
    <xf numFmtId="0" fontId="6" fillId="0" borderId="23" xfId="47" applyFont="1" applyBorder="1" applyAlignment="1" applyProtection="1">
      <alignment horizontal="left" vertical="center" indent="1"/>
      <protection locked="0"/>
    </xf>
    <xf numFmtId="0" fontId="6" fillId="0" borderId="106" xfId="47" applyFont="1" applyBorder="1" applyAlignment="1" applyProtection="1">
      <alignment horizontal="left" vertical="center" indent="1"/>
      <protection locked="0"/>
    </xf>
    <xf numFmtId="0" fontId="6" fillId="0" borderId="62" xfId="47" applyFont="1" applyBorder="1" applyAlignment="1" applyProtection="1">
      <alignment horizontal="left" vertical="center" indent="1"/>
      <protection locked="0"/>
    </xf>
    <xf numFmtId="0" fontId="20" fillId="0" borderId="100"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107" xfId="47" applyFont="1" applyBorder="1" applyAlignment="1" applyProtection="1">
      <alignment horizontal="left" indent="1"/>
      <protection locked="0"/>
    </xf>
    <xf numFmtId="0" fontId="6" fillId="0" borderId="27" xfId="47" applyFont="1" applyBorder="1" applyAlignment="1" applyProtection="1">
      <alignment horizontal="left" vertical="center" indent="1"/>
      <protection locked="0"/>
    </xf>
    <xf numFmtId="0" fontId="6" fillId="0" borderId="28" xfId="47" applyFont="1" applyBorder="1" applyAlignment="1" applyProtection="1">
      <alignment horizontal="left" vertical="center" indent="1"/>
      <protection locked="0"/>
    </xf>
    <xf numFmtId="0" fontId="6" fillId="0" borderId="12" xfId="47" applyFont="1" applyBorder="1" applyAlignment="1" applyProtection="1">
      <alignment horizontal="left" vertical="center" indent="1"/>
      <protection locked="0"/>
    </xf>
    <xf numFmtId="0" fontId="6" fillId="0" borderId="36" xfId="47" applyFont="1" applyBorder="1" applyAlignment="1" applyProtection="1">
      <alignment horizontal="left" vertical="center" indent="1"/>
      <protection locked="0"/>
    </xf>
    <xf numFmtId="0" fontId="8" fillId="35" borderId="108" xfId="47" applyFont="1" applyFill="1" applyBorder="1" applyAlignment="1" applyProtection="1">
      <alignment horizontal="left" vertical="center" indent="1" readingOrder="1"/>
      <protection locked="0"/>
    </xf>
    <xf numFmtId="0" fontId="8" fillId="35" borderId="109" xfId="47" applyFont="1" applyFill="1" applyBorder="1" applyAlignment="1" applyProtection="1">
      <alignment horizontal="left" vertical="center" indent="1" readingOrder="1"/>
      <protection locked="0"/>
    </xf>
    <xf numFmtId="0" fontId="6" fillId="0" borderId="99" xfId="47" applyFont="1" applyBorder="1" applyAlignment="1" applyProtection="1">
      <alignment horizontal="left" vertical="center" indent="1" readingOrder="1"/>
      <protection locked="0"/>
    </xf>
    <xf numFmtId="0" fontId="6" fillId="0" borderId="48" xfId="47" applyFont="1" applyBorder="1" applyAlignment="1" applyProtection="1">
      <alignment horizontal="left" vertical="center" wrapText="1" indent="1" readingOrder="1"/>
      <protection locked="0"/>
    </xf>
    <xf numFmtId="0" fontId="6" fillId="37" borderId="110" xfId="47" applyFont="1" applyFill="1" applyBorder="1" applyAlignment="1" applyProtection="1">
      <alignment horizontal="left" vertical="center" indent="1" readingOrder="1"/>
      <protection locked="0"/>
    </xf>
    <xf numFmtId="0" fontId="6" fillId="0" borderId="111" xfId="47" applyFont="1" applyBorder="1" applyAlignment="1" applyProtection="1">
      <alignment horizontal="left" vertical="center" wrapText="1" indent="1" readingOrder="1"/>
      <protection locked="0"/>
    </xf>
    <xf numFmtId="0" fontId="6" fillId="37" borderId="112" xfId="47" applyFont="1" applyFill="1" applyBorder="1" applyAlignment="1" applyProtection="1">
      <alignment horizontal="left" vertical="center" indent="1" readingOrder="1"/>
      <protection locked="0"/>
    </xf>
    <xf numFmtId="0" fontId="6" fillId="37" borderId="99" xfId="47" applyFont="1" applyFill="1" applyBorder="1" applyAlignment="1" applyProtection="1">
      <alignment horizontal="left" vertical="center" indent="1" readingOrder="1"/>
      <protection locked="0"/>
    </xf>
    <xf numFmtId="0" fontId="8" fillId="38" borderId="113" xfId="47" applyFont="1" applyFill="1" applyBorder="1" applyAlignment="1" applyProtection="1">
      <alignment horizontal="left" vertical="center" wrapText="1" indent="1"/>
      <protection locked="0"/>
    </xf>
    <xf numFmtId="3" fontId="10" fillId="0" borderId="41" xfId="47" applyNumberFormat="1" applyFont="1" applyBorder="1" applyAlignment="1" applyProtection="1">
      <alignment horizontal="left" vertical="center" wrapText="1" indent="1"/>
      <protection locked="0"/>
    </xf>
    <xf numFmtId="3" fontId="6" fillId="0" borderId="41" xfId="47" applyNumberFormat="1" applyFont="1" applyBorder="1" applyAlignment="1" applyProtection="1">
      <alignment horizontal="left" vertical="center" indent="1"/>
      <protection locked="0"/>
    </xf>
    <xf numFmtId="3" fontId="6" fillId="0" borderId="41" xfId="47" applyNumberFormat="1" applyFont="1" applyBorder="1" applyAlignment="1" applyProtection="1">
      <alignment horizontal="left" vertical="center" wrapText="1" indent="1"/>
      <protection locked="0"/>
    </xf>
    <xf numFmtId="3" fontId="8" fillId="38" borderId="41" xfId="47" applyNumberFormat="1" applyFont="1" applyFill="1" applyBorder="1" applyAlignment="1" applyProtection="1">
      <alignment horizontal="left" vertical="center" wrapText="1" indent="1"/>
      <protection locked="0"/>
    </xf>
    <xf numFmtId="3" fontId="6" fillId="0" borderId="25" xfId="47" applyNumberFormat="1" applyFont="1" applyBorder="1" applyAlignment="1" applyProtection="1">
      <alignment horizontal="left" vertical="center" wrapText="1" indent="1"/>
      <protection locked="0"/>
    </xf>
    <xf numFmtId="3" fontId="6" fillId="0" borderId="24" xfId="47" applyNumberFormat="1" applyFont="1" applyBorder="1" applyAlignment="1" applyProtection="1">
      <alignment horizontal="left" vertical="center" wrapText="1" indent="1"/>
      <protection locked="0"/>
    </xf>
    <xf numFmtId="3" fontId="6" fillId="0" borderId="51" xfId="47" applyNumberFormat="1" applyFont="1" applyBorder="1" applyAlignment="1" applyProtection="1">
      <alignment horizontal="left" vertical="center" wrapText="1" indent="1"/>
      <protection locked="0"/>
    </xf>
    <xf numFmtId="3" fontId="8" fillId="0" borderId="89" xfId="47" applyNumberFormat="1" applyFont="1" applyFill="1" applyBorder="1" applyAlignment="1" applyProtection="1">
      <alignment horizontal="left" vertical="center" indent="1"/>
      <protection locked="0"/>
    </xf>
    <xf numFmtId="0" fontId="6" fillId="0" borderId="25" xfId="47" applyFont="1" applyBorder="1" applyAlignment="1" applyProtection="1">
      <alignment horizontal="left" vertical="center" wrapText="1" indent="1"/>
      <protection locked="0"/>
    </xf>
    <xf numFmtId="0" fontId="6" fillId="0" borderId="24" xfId="47" applyFont="1" applyBorder="1" applyAlignment="1" applyProtection="1">
      <alignment horizontal="left" vertical="center" wrapText="1" indent="1"/>
      <protection locked="0"/>
    </xf>
    <xf numFmtId="0" fontId="6" fillId="38" borderId="24" xfId="47" applyFont="1" applyFill="1" applyBorder="1" applyAlignment="1" applyProtection="1">
      <alignment horizontal="left" vertical="center" indent="1"/>
      <protection locked="0"/>
    </xf>
    <xf numFmtId="0" fontId="6" fillId="38" borderId="24" xfId="47" applyFont="1" applyFill="1" applyBorder="1" applyAlignment="1" applyProtection="1">
      <alignment horizontal="left" vertical="center" wrapText="1" indent="1"/>
      <protection locked="0"/>
    </xf>
    <xf numFmtId="0" fontId="6" fillId="0" borderId="29" xfId="47" applyFont="1" applyBorder="1" applyAlignment="1" applyProtection="1">
      <alignment horizontal="left" vertical="center" wrapText="1" indent="1"/>
      <protection locked="0"/>
    </xf>
    <xf numFmtId="0" fontId="6" fillId="0" borderId="16" xfId="47" applyFont="1" applyBorder="1" applyAlignment="1" applyProtection="1">
      <alignment horizontal="left" vertical="center" wrapText="1" indent="1"/>
      <protection locked="0"/>
    </xf>
    <xf numFmtId="0" fontId="6" fillId="0" borderId="56" xfId="47" applyFont="1" applyBorder="1" applyAlignment="1" applyProtection="1">
      <alignment horizontal="left" vertical="center" wrapText="1" indent="1"/>
      <protection locked="0"/>
    </xf>
    <xf numFmtId="0" fontId="8" fillId="0" borderId="11" xfId="47" applyFont="1" applyBorder="1" applyAlignment="1" applyProtection="1">
      <alignment horizontal="left" vertical="center" wrapText="1" indent="1"/>
      <protection locked="0"/>
    </xf>
    <xf numFmtId="0" fontId="6" fillId="0" borderId="28" xfId="47" applyFont="1" applyBorder="1" applyAlignment="1" applyProtection="1">
      <alignment horizontal="left" vertical="center" indent="1"/>
      <protection locked="0"/>
    </xf>
    <xf numFmtId="0" fontId="6" fillId="37" borderId="114" xfId="47" applyFont="1" applyFill="1" applyBorder="1" applyAlignment="1">
      <alignment horizontal="center" vertical="center"/>
      <protection/>
    </xf>
    <xf numFmtId="0" fontId="6" fillId="37" borderId="115" xfId="47" applyFont="1" applyFill="1" applyBorder="1" applyAlignment="1">
      <alignment horizontal="center" vertical="center" wrapText="1"/>
      <protection/>
    </xf>
    <xf numFmtId="0" fontId="6" fillId="0" borderId="116" xfId="47" applyFont="1" applyFill="1" applyBorder="1" applyAlignment="1">
      <alignment horizontal="center" vertical="center" wrapText="1"/>
      <protection/>
    </xf>
    <xf numFmtId="0" fontId="10" fillId="0" borderId="39" xfId="47" applyFont="1" applyFill="1" applyBorder="1" applyAlignment="1">
      <alignment horizontal="center" vertical="center" wrapText="1"/>
      <protection/>
    </xf>
    <xf numFmtId="3" fontId="84" fillId="0" borderId="0" xfId="0" applyNumberFormat="1" applyFont="1" applyAlignment="1">
      <alignment/>
    </xf>
    <xf numFmtId="0" fontId="6" fillId="0" borderId="18" xfId="47" applyFont="1" applyBorder="1" applyAlignment="1" applyProtection="1">
      <alignment horizontal="center" vertical="center" wrapText="1"/>
      <protection locked="0"/>
    </xf>
    <xf numFmtId="0" fontId="86" fillId="0" borderId="41" xfId="0" applyFont="1" applyBorder="1" applyAlignment="1">
      <alignment horizontal="right" vertical="center"/>
    </xf>
    <xf numFmtId="0" fontId="81" fillId="0" borderId="41" xfId="0" applyFont="1" applyBorder="1" applyAlignment="1">
      <alignment horizontal="left" vertical="center"/>
    </xf>
    <xf numFmtId="0" fontId="20" fillId="0" borderId="0" xfId="48" applyFont="1" applyBorder="1" applyAlignment="1">
      <alignment vertical="center"/>
      <protection/>
    </xf>
    <xf numFmtId="0" fontId="8" fillId="0" borderId="27" xfId="48" applyFont="1" applyBorder="1" applyAlignment="1">
      <alignment vertical="center"/>
      <protection/>
    </xf>
    <xf numFmtId="49" fontId="11" fillId="0" borderId="12" xfId="48" applyNumberFormat="1" applyFont="1" applyBorder="1" applyAlignment="1">
      <alignment horizontal="center" vertical="center" wrapText="1"/>
      <protection/>
    </xf>
    <xf numFmtId="49" fontId="11" fillId="0" borderId="13" xfId="48" applyNumberFormat="1" applyFont="1" applyBorder="1" applyAlignment="1">
      <alignment horizontal="center" vertical="center" wrapText="1"/>
      <protection/>
    </xf>
    <xf numFmtId="0" fontId="8" fillId="0" borderId="35" xfId="48" applyFont="1" applyBorder="1" applyAlignment="1">
      <alignment vertical="center" wrapText="1"/>
      <protection/>
    </xf>
    <xf numFmtId="0" fontId="6" fillId="0" borderId="16" xfId="48" applyFont="1" applyBorder="1" applyAlignment="1">
      <alignment vertical="center" wrapText="1"/>
      <protection/>
    </xf>
    <xf numFmtId="49" fontId="6" fillId="0" borderId="29" xfId="48" applyNumberFormat="1" applyFont="1" applyBorder="1" applyAlignment="1">
      <alignment horizontal="center" vertical="center" wrapText="1"/>
      <protection/>
    </xf>
    <xf numFmtId="49" fontId="6" fillId="0" borderId="24" xfId="48" applyNumberFormat="1" applyFont="1" applyBorder="1" applyAlignment="1">
      <alignment horizontal="center" vertical="center" wrapText="1"/>
      <protection/>
    </xf>
    <xf numFmtId="0" fontId="6" fillId="0" borderId="16" xfId="48" applyFont="1" applyBorder="1" applyAlignment="1">
      <alignment horizontal="left" vertical="center" wrapText="1"/>
      <protection/>
    </xf>
    <xf numFmtId="0" fontId="6" fillId="0" borderId="33" xfId="48" applyFont="1" applyBorder="1" applyAlignment="1">
      <alignment vertical="center" wrapText="1"/>
      <protection/>
    </xf>
    <xf numFmtId="49" fontId="6" fillId="0" borderId="34" xfId="48" applyNumberFormat="1" applyFont="1" applyBorder="1" applyAlignment="1">
      <alignment horizontal="center" vertical="center" wrapText="1"/>
      <protection/>
    </xf>
    <xf numFmtId="0" fontId="6" fillId="0" borderId="54" xfId="48" applyFont="1" applyBorder="1" applyAlignment="1">
      <alignment horizontal="left" vertical="center" wrapText="1"/>
      <protection/>
    </xf>
    <xf numFmtId="49" fontId="6" fillId="0" borderId="62" xfId="48" applyNumberFormat="1" applyFont="1" applyBorder="1" applyAlignment="1">
      <alignment horizontal="center" vertical="center" wrapText="1"/>
      <protection/>
    </xf>
    <xf numFmtId="49" fontId="6" fillId="0" borderId="18" xfId="48" applyNumberFormat="1" applyFont="1" applyBorder="1" applyAlignment="1">
      <alignment horizontal="center" vertical="center" wrapText="1"/>
      <protection/>
    </xf>
    <xf numFmtId="0" fontId="6" fillId="0" borderId="16" xfId="48" applyFont="1" applyFill="1" applyBorder="1" applyAlignment="1">
      <alignment vertical="center" wrapText="1"/>
      <protection/>
    </xf>
    <xf numFmtId="49" fontId="6" fillId="37" borderId="29" xfId="48" applyNumberFormat="1" applyFont="1" applyFill="1" applyBorder="1" applyAlignment="1">
      <alignment horizontal="center" vertical="center" wrapText="1"/>
      <protection/>
    </xf>
    <xf numFmtId="0" fontId="8" fillId="0" borderId="11" xfId="48" applyFont="1" applyBorder="1" applyAlignment="1">
      <alignment vertical="center" wrapText="1"/>
      <protection/>
    </xf>
    <xf numFmtId="0" fontId="6" fillId="0" borderId="35" xfId="48" applyFont="1" applyBorder="1" applyAlignment="1">
      <alignment vertical="center" wrapText="1"/>
      <protection/>
    </xf>
    <xf numFmtId="49" fontId="6" fillId="0" borderId="61" xfId="48" applyNumberFormat="1" applyFont="1" applyBorder="1" applyAlignment="1">
      <alignment horizontal="center" vertical="center" wrapText="1"/>
      <protection/>
    </xf>
    <xf numFmtId="49" fontId="6" fillId="0" borderId="47" xfId="48" applyNumberFormat="1" applyFont="1" applyBorder="1" applyAlignment="1">
      <alignment horizontal="center" vertical="center" wrapText="1"/>
      <protection/>
    </xf>
    <xf numFmtId="49" fontId="10" fillId="0" borderId="29" xfId="48" applyNumberFormat="1" applyFont="1" applyBorder="1" applyAlignment="1">
      <alignment horizontal="center" vertical="center"/>
      <protection/>
    </xf>
    <xf numFmtId="49" fontId="6" fillId="0" borderId="17" xfId="48" applyNumberFormat="1" applyFont="1" applyBorder="1" applyAlignment="1">
      <alignment horizontal="center" vertical="center" wrapText="1"/>
      <protection/>
    </xf>
    <xf numFmtId="49" fontId="6" fillId="0" borderId="31" xfId="48" applyNumberFormat="1" applyFont="1" applyBorder="1" applyAlignment="1">
      <alignment horizontal="center" vertical="center" wrapText="1"/>
      <protection/>
    </xf>
    <xf numFmtId="0" fontId="6" fillId="0" borderId="0" xfId="48" applyFont="1" applyBorder="1" applyAlignment="1">
      <alignment vertical="center" wrapText="1"/>
      <protection/>
    </xf>
    <xf numFmtId="49" fontId="6" fillId="0" borderId="0" xfId="48" applyNumberFormat="1" applyFont="1" applyBorder="1" applyAlignment="1">
      <alignment horizontal="center" vertical="center" wrapText="1"/>
      <protection/>
    </xf>
    <xf numFmtId="3" fontId="6" fillId="0" borderId="0" xfId="48" applyNumberFormat="1" applyFont="1" applyBorder="1" applyAlignment="1">
      <alignment vertical="center"/>
      <protection/>
    </xf>
    <xf numFmtId="0" fontId="9" fillId="0" borderId="0" xfId="48" applyFont="1" applyBorder="1" applyAlignment="1">
      <alignment vertical="center"/>
      <protection/>
    </xf>
    <xf numFmtId="49" fontId="6" fillId="0" borderId="0" xfId="48" applyNumberFormat="1" applyFont="1" applyBorder="1" applyAlignment="1">
      <alignment vertical="center" wrapText="1"/>
      <protection/>
    </xf>
    <xf numFmtId="49" fontId="6" fillId="0" borderId="0" xfId="48" applyNumberFormat="1" applyFont="1" applyBorder="1" applyAlignment="1">
      <alignment vertical="center"/>
      <protection/>
    </xf>
    <xf numFmtId="0" fontId="81" fillId="0" borderId="98" xfId="0" applyFont="1" applyBorder="1" applyAlignment="1">
      <alignment horizontal="left" vertical="center"/>
    </xf>
    <xf numFmtId="3" fontId="6" fillId="38" borderId="24" xfId="47" applyNumberFormat="1" applyFont="1" applyFill="1" applyBorder="1" applyAlignment="1" applyProtection="1">
      <alignment horizontal="right" vertical="center" wrapText="1" indent="1"/>
      <protection locked="0"/>
    </xf>
    <xf numFmtId="3" fontId="6" fillId="38" borderId="30" xfId="47" applyNumberFormat="1" applyFont="1" applyFill="1" applyBorder="1" applyAlignment="1" applyProtection="1">
      <alignment horizontal="right" vertical="center" wrapText="1" indent="1"/>
      <protection hidden="1"/>
    </xf>
    <xf numFmtId="0" fontId="6" fillId="0" borderId="24" xfId="47" applyFont="1" applyBorder="1" applyAlignment="1" applyProtection="1">
      <alignment horizontal="right" vertical="center" wrapText="1" indent="1"/>
      <protection locked="0"/>
    </xf>
    <xf numFmtId="3" fontId="6" fillId="0" borderId="30" xfId="47" applyNumberFormat="1" applyFont="1" applyBorder="1" applyAlignment="1" applyProtection="1">
      <alignment horizontal="right" vertical="center" wrapText="1" indent="1"/>
      <protection hidden="1"/>
    </xf>
    <xf numFmtId="3" fontId="6" fillId="0" borderId="24" xfId="47" applyNumberFormat="1" applyFont="1" applyFill="1" applyBorder="1" applyAlignment="1" applyProtection="1">
      <alignment horizontal="right" vertical="center" wrapText="1" indent="1"/>
      <protection locked="0"/>
    </xf>
    <xf numFmtId="3" fontId="6" fillId="38" borderId="31" xfId="47" applyNumberFormat="1" applyFont="1" applyFill="1" applyBorder="1" applyAlignment="1" applyProtection="1">
      <alignment horizontal="right" vertical="center" indent="1"/>
      <protection locked="0"/>
    </xf>
    <xf numFmtId="3" fontId="6" fillId="38" borderId="10" xfId="47" applyNumberFormat="1" applyFont="1" applyFill="1" applyBorder="1" applyAlignment="1" applyProtection="1">
      <alignment horizontal="right" vertical="center" wrapText="1" indent="1"/>
      <protection hidden="1"/>
    </xf>
    <xf numFmtId="3" fontId="6" fillId="0" borderId="52" xfId="47" applyNumberFormat="1" applyFont="1" applyBorder="1" applyAlignment="1" applyProtection="1">
      <alignment horizontal="right" vertical="center" indent="1"/>
      <protection locked="0"/>
    </xf>
    <xf numFmtId="3" fontId="6" fillId="0" borderId="30"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hidden="1"/>
    </xf>
    <xf numFmtId="3" fontId="6" fillId="0" borderId="98" xfId="47" applyNumberFormat="1" applyFont="1" applyBorder="1" applyAlignment="1" applyProtection="1">
      <alignment horizontal="right" vertical="center" indent="1"/>
      <protection locked="0"/>
    </xf>
    <xf numFmtId="3" fontId="6" fillId="0" borderId="109" xfId="47" applyNumberFormat="1" applyFont="1" applyBorder="1" applyAlignment="1" applyProtection="1">
      <alignment horizontal="right" vertical="center" indent="1"/>
      <protection locked="0"/>
    </xf>
    <xf numFmtId="3" fontId="6" fillId="0" borderId="14" xfId="47" applyNumberFormat="1" applyFont="1" applyBorder="1" applyAlignment="1">
      <alignment horizontal="right" vertical="center" indent="1"/>
      <protection/>
    </xf>
    <xf numFmtId="3" fontId="6" fillId="0" borderId="19" xfId="47" applyNumberFormat="1" applyFont="1" applyBorder="1" applyAlignment="1">
      <alignment horizontal="right" vertical="center" indent="1"/>
      <protection/>
    </xf>
    <xf numFmtId="3" fontId="6" fillId="0" borderId="47" xfId="47" applyNumberFormat="1" applyFont="1" applyBorder="1" applyAlignment="1" applyProtection="1">
      <alignment horizontal="right" vertical="center" indent="1"/>
      <protection locked="0"/>
    </xf>
    <xf numFmtId="3" fontId="6" fillId="0" borderId="48" xfId="47" applyNumberFormat="1" applyFont="1" applyBorder="1" applyAlignment="1" applyProtection="1">
      <alignment horizontal="right" vertical="center" indent="1"/>
      <protection/>
    </xf>
    <xf numFmtId="3" fontId="6" fillId="0" borderId="24" xfId="47" applyNumberFormat="1" applyFont="1" applyBorder="1" applyAlignment="1" applyProtection="1">
      <alignment horizontal="right" vertical="center" indent="1"/>
      <protection locked="0"/>
    </xf>
    <xf numFmtId="3" fontId="6" fillId="0" borderId="30" xfId="47" applyNumberFormat="1" applyFont="1" applyBorder="1" applyAlignment="1" applyProtection="1">
      <alignment horizontal="right" vertical="center" indent="1"/>
      <protection/>
    </xf>
    <xf numFmtId="3" fontId="6" fillId="0" borderId="30" xfId="47" applyNumberFormat="1" applyFont="1" applyBorder="1" applyAlignment="1" applyProtection="1">
      <alignment horizontal="right" vertical="center" wrapText="1" indent="1"/>
      <protection/>
    </xf>
    <xf numFmtId="3" fontId="6" fillId="0" borderId="51" xfId="47" applyNumberFormat="1" applyFont="1" applyBorder="1" applyAlignment="1" applyProtection="1">
      <alignment horizontal="right" vertical="center" indent="1"/>
      <protection locked="0"/>
    </xf>
    <xf numFmtId="3" fontId="6" fillId="0" borderId="98" xfId="47" applyNumberFormat="1" applyFont="1" applyBorder="1" applyAlignment="1" applyProtection="1">
      <alignment horizontal="right" vertical="center" wrapText="1" indent="1"/>
      <protection/>
    </xf>
    <xf numFmtId="3" fontId="6" fillId="0" borderId="13" xfId="47" applyNumberFormat="1" applyFont="1" applyBorder="1" applyAlignment="1" applyProtection="1">
      <alignment horizontal="right" vertical="center" wrapText="1" indent="1"/>
      <protection locked="0"/>
    </xf>
    <xf numFmtId="3" fontId="6" fillId="0" borderId="19" xfId="47" applyNumberFormat="1" applyFont="1" applyBorder="1" applyAlignment="1" applyProtection="1">
      <alignment horizontal="right" vertical="center" wrapText="1" indent="1"/>
      <protection/>
    </xf>
    <xf numFmtId="3" fontId="6" fillId="0" borderId="18" xfId="47" applyNumberFormat="1" applyFont="1" applyBorder="1" applyAlignment="1" applyProtection="1">
      <alignment horizontal="right" vertical="center" indent="1"/>
      <protection locked="0"/>
    </xf>
    <xf numFmtId="3" fontId="6" fillId="0" borderId="109" xfId="47" applyNumberFormat="1" applyFont="1" applyBorder="1" applyAlignment="1" applyProtection="1">
      <alignment horizontal="right" vertical="center" indent="1"/>
      <protection/>
    </xf>
    <xf numFmtId="3" fontId="6" fillId="0" borderId="46" xfId="47" applyNumberFormat="1" applyFont="1" applyBorder="1" applyAlignment="1" applyProtection="1">
      <alignment horizontal="right" vertical="center" indent="1"/>
      <protection/>
    </xf>
    <xf numFmtId="3" fontId="6" fillId="0" borderId="49" xfId="47" applyNumberFormat="1" applyFont="1" applyBorder="1" applyAlignment="1" applyProtection="1">
      <alignment horizontal="right" vertical="center" indent="1"/>
      <protection/>
    </xf>
    <xf numFmtId="3" fontId="6" fillId="0" borderId="13" xfId="47" applyNumberFormat="1" applyFont="1" applyBorder="1" applyAlignment="1" applyProtection="1">
      <alignment horizontal="right" vertical="center" indent="1"/>
      <protection/>
    </xf>
    <xf numFmtId="3" fontId="6" fillId="0" borderId="19" xfId="47" applyNumberFormat="1" applyFont="1" applyBorder="1" applyAlignment="1" applyProtection="1">
      <alignment horizontal="right" vertical="center" indent="1"/>
      <protection/>
    </xf>
    <xf numFmtId="3" fontId="6" fillId="0" borderId="47" xfId="47" applyNumberFormat="1" applyFont="1" applyBorder="1" applyAlignment="1" applyProtection="1">
      <alignment horizontal="right" vertical="center" indent="1"/>
      <protection hidden="1"/>
    </xf>
    <xf numFmtId="4" fontId="6" fillId="0" borderId="14"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xf>
    <xf numFmtId="3" fontId="6" fillId="0" borderId="48" xfId="47" applyNumberFormat="1" applyFont="1" applyBorder="1" applyAlignment="1" applyProtection="1">
      <alignment horizontal="right" vertical="center" indent="1"/>
      <protection locked="0"/>
    </xf>
    <xf numFmtId="3" fontId="12" fillId="0" borderId="48" xfId="47" applyNumberFormat="1" applyFont="1" applyBorder="1" applyAlignment="1" applyProtection="1">
      <alignment horizontal="right" vertical="center" wrapText="1" indent="1"/>
      <protection locked="0"/>
    </xf>
    <xf numFmtId="3" fontId="12" fillId="0" borderId="117" xfId="47" applyNumberFormat="1" applyFont="1" applyBorder="1" applyAlignment="1" applyProtection="1">
      <alignment horizontal="right" vertical="center" wrapText="1" indent="1"/>
      <protection locked="0"/>
    </xf>
    <xf numFmtId="3" fontId="12" fillId="0" borderId="14" xfId="47" applyNumberFormat="1" applyFont="1" applyBorder="1" applyAlignment="1" applyProtection="1">
      <alignment horizontal="right" vertical="center" wrapText="1" indent="1"/>
      <protection hidden="1"/>
    </xf>
    <xf numFmtId="3" fontId="12" fillId="0" borderId="52"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indent="1"/>
      <protection locked="0"/>
    </xf>
    <xf numFmtId="3" fontId="6" fillId="0" borderId="49" xfId="47" applyNumberFormat="1" applyFont="1" applyBorder="1" applyAlignment="1" applyProtection="1">
      <alignment horizontal="right" indent="1"/>
      <protection locked="0"/>
    </xf>
    <xf numFmtId="3" fontId="8" fillId="0" borderId="49" xfId="47" applyNumberFormat="1" applyFont="1" applyBorder="1" applyAlignment="1" applyProtection="1">
      <alignment horizontal="right" vertical="center" indent="1"/>
      <protection locked="0"/>
    </xf>
    <xf numFmtId="3" fontId="6" fillId="0" borderId="50" xfId="47" applyNumberFormat="1" applyFont="1" applyBorder="1" applyAlignment="1" applyProtection="1">
      <alignment horizontal="right" vertical="center" indent="1"/>
      <protection locked="0"/>
    </xf>
    <xf numFmtId="3" fontId="6" fillId="0" borderId="19" xfId="47" applyNumberFormat="1" applyFont="1" applyBorder="1" applyAlignment="1" applyProtection="1">
      <alignment horizontal="right" vertical="center" indent="1"/>
      <protection hidden="1"/>
    </xf>
    <xf numFmtId="3" fontId="8" fillId="0" borderId="46" xfId="47" applyNumberFormat="1" applyFont="1" applyBorder="1" applyAlignment="1" applyProtection="1">
      <alignment horizontal="right" vertical="top" wrapText="1" indent="1"/>
      <protection locked="0"/>
    </xf>
    <xf numFmtId="3" fontId="6" fillId="0" borderId="46" xfId="47" applyNumberFormat="1" applyFont="1" applyBorder="1" applyAlignment="1" applyProtection="1">
      <alignment horizontal="right" vertical="top" wrapText="1" indent="1"/>
      <protection locked="0"/>
    </xf>
    <xf numFmtId="3" fontId="6" fillId="0" borderId="49" xfId="47" applyNumberFormat="1" applyFont="1" applyBorder="1" applyAlignment="1" applyProtection="1">
      <alignment horizontal="right" vertical="top" wrapText="1" indent="1"/>
      <protection locked="0"/>
    </xf>
    <xf numFmtId="3" fontId="8" fillId="0" borderId="49" xfId="47" applyNumberFormat="1" applyFont="1" applyBorder="1" applyAlignment="1" applyProtection="1">
      <alignment horizontal="right" vertical="top" wrapText="1" indent="1"/>
      <protection locked="0"/>
    </xf>
    <xf numFmtId="3" fontId="8" fillId="0" borderId="50" xfId="47" applyNumberFormat="1" applyFont="1" applyBorder="1" applyAlignment="1" applyProtection="1">
      <alignment horizontal="right" vertical="top" wrapText="1" indent="1"/>
      <protection locked="0"/>
    </xf>
    <xf numFmtId="3" fontId="8" fillId="33" borderId="41" xfId="47" applyNumberFormat="1" applyFont="1" applyFill="1" applyBorder="1" applyAlignment="1">
      <alignment horizontal="right" vertical="center" indent="1"/>
      <protection/>
    </xf>
    <xf numFmtId="3" fontId="8" fillId="33" borderId="24" xfId="47" applyNumberFormat="1" applyFont="1" applyFill="1" applyBorder="1" applyAlignment="1">
      <alignment horizontal="right" vertical="center" indent="1"/>
      <protection/>
    </xf>
    <xf numFmtId="3" fontId="6" fillId="33" borderId="41" xfId="47" applyNumberFormat="1" applyFont="1" applyFill="1" applyBorder="1" applyAlignment="1">
      <alignment horizontal="right" vertical="center" indent="1"/>
      <protection/>
    </xf>
    <xf numFmtId="3" fontId="6" fillId="7" borderId="42" xfId="47" applyNumberFormat="1" applyFont="1" applyFill="1" applyBorder="1" applyAlignment="1">
      <alignment horizontal="right" vertical="center" indent="1"/>
      <protection/>
    </xf>
    <xf numFmtId="3" fontId="6" fillId="7" borderId="118" xfId="47" applyNumberFormat="1" applyFont="1" applyFill="1" applyBorder="1" applyAlignment="1">
      <alignment horizontal="right" vertical="center" indent="1"/>
      <protection/>
    </xf>
    <xf numFmtId="3" fontId="6" fillId="33" borderId="42" xfId="47" applyNumberFormat="1" applyFont="1" applyFill="1" applyBorder="1" applyAlignment="1">
      <alignment horizontal="right" vertical="center" indent="1"/>
      <protection/>
    </xf>
    <xf numFmtId="3" fontId="6" fillId="7" borderId="43" xfId="47" applyNumberFormat="1" applyFont="1" applyFill="1" applyBorder="1" applyAlignment="1">
      <alignment horizontal="right" vertical="center" indent="1"/>
      <protection/>
    </xf>
    <xf numFmtId="3" fontId="6" fillId="7" borderId="119" xfId="47" applyNumberFormat="1" applyFont="1" applyFill="1" applyBorder="1" applyAlignment="1">
      <alignment horizontal="right" vertical="center" indent="1"/>
      <protection/>
    </xf>
    <xf numFmtId="3" fontId="6" fillId="7" borderId="120" xfId="47" applyNumberFormat="1" applyFont="1" applyFill="1" applyBorder="1" applyAlignment="1">
      <alignment horizontal="right" vertical="center" indent="1"/>
      <protection/>
    </xf>
    <xf numFmtId="3" fontId="6" fillId="33" borderId="43" xfId="47" applyNumberFormat="1" applyFont="1" applyFill="1" applyBorder="1" applyAlignment="1">
      <alignment horizontal="right" vertical="center" indent="1"/>
      <protection/>
    </xf>
    <xf numFmtId="173" fontId="6" fillId="34" borderId="119" xfId="47" applyNumberFormat="1" applyFont="1" applyFill="1" applyBorder="1" applyAlignment="1">
      <alignment horizontal="right" vertical="center" indent="1"/>
      <protection/>
    </xf>
    <xf numFmtId="3" fontId="6" fillId="7" borderId="44" xfId="47" applyNumberFormat="1" applyFont="1" applyFill="1" applyBorder="1" applyAlignment="1">
      <alignment horizontal="right" vertical="center" indent="1"/>
      <protection/>
    </xf>
    <xf numFmtId="3" fontId="6" fillId="7" borderId="121" xfId="47" applyNumberFormat="1" applyFont="1" applyFill="1" applyBorder="1" applyAlignment="1">
      <alignment horizontal="right" vertical="center" indent="1"/>
      <protection/>
    </xf>
    <xf numFmtId="3" fontId="6" fillId="33" borderId="44" xfId="47" applyNumberFormat="1" applyFont="1" applyFill="1" applyBorder="1" applyAlignment="1">
      <alignment horizontal="right" vertical="center" indent="1"/>
      <protection/>
    </xf>
    <xf numFmtId="0" fontId="6" fillId="0" borderId="55" xfId="47" applyFont="1" applyBorder="1" applyAlignment="1" applyProtection="1">
      <alignment horizontal="right" vertical="center" indent="1"/>
      <protection locked="0"/>
    </xf>
    <xf numFmtId="0" fontId="6" fillId="0" borderId="53" xfId="47" applyFont="1" applyBorder="1" applyAlignment="1" applyProtection="1">
      <alignment horizontal="right" vertical="center" indent="1"/>
      <protection locked="0"/>
    </xf>
    <xf numFmtId="0" fontId="6" fillId="0" borderId="53" xfId="47" applyFont="1" applyBorder="1" applyAlignment="1">
      <alignment horizontal="right" vertical="center" indent="1"/>
      <protection/>
    </xf>
    <xf numFmtId="0" fontId="6" fillId="0" borderId="122" xfId="47" applyFont="1" applyBorder="1" applyAlignment="1">
      <alignment horizontal="right" vertical="center" indent="1"/>
      <protection/>
    </xf>
    <xf numFmtId="3" fontId="8" fillId="38" borderId="18" xfId="47" applyNumberFormat="1" applyFont="1" applyFill="1" applyBorder="1" applyAlignment="1" applyProtection="1">
      <alignment horizontal="right" vertical="center" wrapText="1" indent="1"/>
      <protection locked="0"/>
    </xf>
    <xf numFmtId="173" fontId="8" fillId="38" borderId="52" xfId="47" applyNumberFormat="1" applyFont="1" applyFill="1" applyBorder="1" applyAlignment="1">
      <alignment horizontal="right" vertical="center" indent="1"/>
      <protection/>
    </xf>
    <xf numFmtId="0" fontId="6" fillId="0" borderId="24" xfId="47" applyFont="1" applyBorder="1" applyAlignment="1">
      <alignment horizontal="right" vertical="center" indent="1"/>
      <protection/>
    </xf>
    <xf numFmtId="173" fontId="6" fillId="34" borderId="24" xfId="47" applyNumberFormat="1" applyFont="1" applyFill="1" applyBorder="1" applyAlignment="1">
      <alignment horizontal="right" vertical="center" indent="1"/>
      <protection/>
    </xf>
    <xf numFmtId="3" fontId="8" fillId="38" borderId="47" xfId="47" applyNumberFormat="1" applyFont="1" applyFill="1" applyBorder="1" applyAlignment="1" applyProtection="1">
      <alignment horizontal="right" vertical="center" wrapText="1" indent="1"/>
      <protection locked="0"/>
    </xf>
    <xf numFmtId="173" fontId="8" fillId="38" borderId="24" xfId="47" applyNumberFormat="1" applyFont="1" applyFill="1" applyBorder="1" applyAlignment="1">
      <alignment horizontal="right" vertical="center" indent="1"/>
      <protection/>
    </xf>
    <xf numFmtId="173" fontId="8" fillId="38" borderId="48" xfId="47" applyNumberFormat="1" applyFont="1" applyFill="1" applyBorder="1" applyAlignment="1">
      <alignment horizontal="right" vertical="center" indent="1"/>
      <protection/>
    </xf>
    <xf numFmtId="173" fontId="6" fillId="34" borderId="51" xfId="47" applyNumberFormat="1" applyFont="1" applyFill="1" applyBorder="1" applyAlignment="1">
      <alignment horizontal="right" vertical="center" indent="1"/>
      <protection/>
    </xf>
    <xf numFmtId="3" fontId="8" fillId="0" borderId="13" xfId="47" applyNumberFormat="1" applyFont="1" applyFill="1" applyBorder="1" applyAlignment="1" applyProtection="1">
      <alignment horizontal="right" vertical="center" indent="1"/>
      <protection hidden="1"/>
    </xf>
    <xf numFmtId="173" fontId="8" fillId="34" borderId="14" xfId="47" applyNumberFormat="1" applyFont="1" applyFill="1" applyBorder="1" applyAlignment="1">
      <alignment horizontal="right" vertical="center" indent="1"/>
      <protection/>
    </xf>
    <xf numFmtId="3" fontId="6" fillId="38" borderId="104" xfId="47" applyNumberFormat="1" applyFont="1" applyFill="1" applyBorder="1" applyAlignment="1">
      <alignment horizontal="right" vertical="center" indent="1"/>
      <protection/>
    </xf>
    <xf numFmtId="3" fontId="6" fillId="38" borderId="59" xfId="47" applyNumberFormat="1" applyFont="1" applyFill="1" applyBorder="1" applyAlignment="1">
      <alignment horizontal="right" vertical="center" indent="1"/>
      <protection/>
    </xf>
    <xf numFmtId="3" fontId="6" fillId="38" borderId="123" xfId="47" applyNumberFormat="1" applyFont="1" applyFill="1" applyBorder="1" applyAlignment="1">
      <alignment horizontal="right" vertical="center" indent="1"/>
      <protection/>
    </xf>
    <xf numFmtId="3" fontId="6" fillId="38" borderId="60" xfId="47" applyNumberFormat="1" applyFont="1" applyFill="1" applyBorder="1" applyAlignment="1">
      <alignment horizontal="right" vertical="center" indent="1"/>
      <protection/>
    </xf>
    <xf numFmtId="3" fontId="6" fillId="38" borderId="124" xfId="47" applyNumberFormat="1" applyFont="1" applyFill="1" applyBorder="1" applyAlignment="1">
      <alignment horizontal="right" vertical="center" indent="1"/>
      <protection/>
    </xf>
    <xf numFmtId="3" fontId="83" fillId="0" borderId="0" xfId="0" applyNumberFormat="1" applyFont="1" applyAlignment="1">
      <alignment horizontal="right" vertical="center" indent="1"/>
    </xf>
    <xf numFmtId="3" fontId="6" fillId="33" borderId="28" xfId="47" applyNumberFormat="1" applyFont="1" applyFill="1" applyBorder="1" applyAlignment="1">
      <alignment horizontal="right" vertical="center" indent="1"/>
      <protection/>
    </xf>
    <xf numFmtId="3" fontId="6" fillId="33" borderId="24" xfId="47" applyNumberFormat="1" applyFont="1" applyFill="1" applyBorder="1" applyAlignment="1">
      <alignment horizontal="right" vertical="center" indent="1"/>
      <protection/>
    </xf>
    <xf numFmtId="3" fontId="6" fillId="33" borderId="90" xfId="47" applyNumberFormat="1" applyFont="1" applyFill="1" applyBorder="1" applyAlignment="1">
      <alignment horizontal="right" vertical="center" indent="1"/>
      <protection/>
    </xf>
    <xf numFmtId="3" fontId="6" fillId="33" borderId="29" xfId="47" applyNumberFormat="1" applyFont="1" applyFill="1" applyBorder="1" applyAlignment="1">
      <alignment horizontal="right" vertical="center" indent="1"/>
      <protection/>
    </xf>
    <xf numFmtId="3" fontId="6" fillId="33" borderId="30" xfId="47" applyNumberFormat="1" applyFont="1" applyFill="1" applyBorder="1" applyAlignment="1">
      <alignment horizontal="right" vertical="center" indent="1"/>
      <protection/>
    </xf>
    <xf numFmtId="3" fontId="6" fillId="0" borderId="28" xfId="47" applyNumberFormat="1" applyFont="1" applyFill="1" applyBorder="1" applyAlignment="1">
      <alignment horizontal="right" vertical="center" indent="1"/>
      <protection/>
    </xf>
    <xf numFmtId="3" fontId="6" fillId="0" borderId="24" xfId="47" applyNumberFormat="1" applyFont="1" applyFill="1" applyBorder="1" applyAlignment="1">
      <alignment horizontal="right" vertical="center" indent="1"/>
      <protection/>
    </xf>
    <xf numFmtId="3" fontId="6" fillId="0" borderId="90" xfId="47" applyNumberFormat="1" applyFont="1" applyFill="1" applyBorder="1" applyAlignment="1">
      <alignment horizontal="right" vertical="center" indent="1"/>
      <protection/>
    </xf>
    <xf numFmtId="3" fontId="6" fillId="0" borderId="29" xfId="47" applyNumberFormat="1" applyFont="1" applyFill="1" applyBorder="1" applyAlignment="1">
      <alignment horizontal="right" vertical="center" indent="1"/>
      <protection/>
    </xf>
    <xf numFmtId="3" fontId="6" fillId="0" borderId="30" xfId="47" applyNumberFormat="1" applyFont="1" applyFill="1" applyBorder="1" applyAlignment="1">
      <alignment horizontal="right" vertical="center" indent="1"/>
      <protection/>
    </xf>
    <xf numFmtId="3" fontId="81" fillId="0" borderId="0" xfId="0" applyNumberFormat="1" applyFont="1" applyAlignment="1">
      <alignment horizontal="right" vertical="center" indent="1"/>
    </xf>
    <xf numFmtId="3" fontId="6" fillId="0" borderId="36" xfId="47" applyNumberFormat="1" applyFont="1" applyFill="1" applyBorder="1" applyAlignment="1">
      <alignment horizontal="right" vertical="center" indent="1"/>
      <protection/>
    </xf>
    <xf numFmtId="3" fontId="6" fillId="0" borderId="51" xfId="47" applyNumberFormat="1" applyFont="1" applyFill="1" applyBorder="1" applyAlignment="1">
      <alignment horizontal="right" vertical="center" indent="1"/>
      <protection/>
    </xf>
    <xf numFmtId="3" fontId="6" fillId="0" borderId="125" xfId="47" applyNumberFormat="1" applyFont="1" applyFill="1" applyBorder="1" applyAlignment="1">
      <alignment horizontal="right" vertical="center" indent="1"/>
      <protection/>
    </xf>
    <xf numFmtId="3" fontId="6" fillId="0" borderId="63" xfId="47" applyNumberFormat="1" applyFont="1" applyFill="1" applyBorder="1" applyAlignment="1">
      <alignment horizontal="right" vertical="center" indent="1"/>
      <protection/>
    </xf>
    <xf numFmtId="3" fontId="6" fillId="0" borderId="98" xfId="47" applyNumberFormat="1" applyFont="1" applyFill="1" applyBorder="1" applyAlignment="1">
      <alignment horizontal="right" vertical="center" indent="1"/>
      <protection/>
    </xf>
    <xf numFmtId="3" fontId="6" fillId="38" borderId="28" xfId="47" applyNumberFormat="1" applyFont="1" applyFill="1" applyBorder="1" applyAlignment="1">
      <alignment horizontal="right" vertical="center" indent="1"/>
      <protection/>
    </xf>
    <xf numFmtId="3" fontId="6" fillId="38" borderId="24" xfId="47" applyNumberFormat="1" applyFont="1" applyFill="1" applyBorder="1" applyAlignment="1">
      <alignment horizontal="right" vertical="center" indent="1"/>
      <protection/>
    </xf>
    <xf numFmtId="3" fontId="6" fillId="38" borderId="90" xfId="47" applyNumberFormat="1" applyFont="1" applyFill="1" applyBorder="1" applyAlignment="1">
      <alignment horizontal="right" vertical="center" indent="1"/>
      <protection/>
    </xf>
    <xf numFmtId="3" fontId="6" fillId="38" borderId="29" xfId="47" applyNumberFormat="1" applyFont="1" applyFill="1" applyBorder="1" applyAlignment="1">
      <alignment horizontal="right" vertical="center" indent="1"/>
      <protection/>
    </xf>
    <xf numFmtId="3" fontId="6" fillId="38" borderId="30" xfId="47" applyNumberFormat="1" applyFont="1" applyFill="1" applyBorder="1" applyAlignment="1">
      <alignment horizontal="right" vertical="center" indent="1"/>
      <protection/>
    </xf>
    <xf numFmtId="3" fontId="6" fillId="38" borderId="12" xfId="47" applyNumberFormat="1" applyFont="1" applyFill="1" applyBorder="1" applyAlignment="1">
      <alignment horizontal="right" vertical="center" indent="1"/>
      <protection/>
    </xf>
    <xf numFmtId="3" fontId="6" fillId="38" borderId="13" xfId="47" applyNumberFormat="1" applyFont="1" applyFill="1" applyBorder="1" applyAlignment="1">
      <alignment horizontal="right" vertical="center" indent="1"/>
      <protection/>
    </xf>
    <xf numFmtId="3" fontId="6" fillId="38" borderId="126" xfId="47" applyNumberFormat="1" applyFont="1" applyFill="1" applyBorder="1" applyAlignment="1">
      <alignment horizontal="right" vertical="center" indent="1"/>
      <protection/>
    </xf>
    <xf numFmtId="3" fontId="6" fillId="38" borderId="22" xfId="47" applyNumberFormat="1" applyFont="1" applyFill="1" applyBorder="1" applyAlignment="1">
      <alignment horizontal="right" vertical="center" indent="1"/>
      <protection/>
    </xf>
    <xf numFmtId="3" fontId="6" fillId="38" borderId="14" xfId="47" applyNumberFormat="1" applyFont="1" applyFill="1" applyBorder="1" applyAlignment="1">
      <alignment horizontal="right" vertical="center" indent="1"/>
      <protection/>
    </xf>
    <xf numFmtId="3" fontId="12" fillId="0" borderId="62" xfId="50" applyNumberFormat="1" applyFont="1" applyBorder="1" applyAlignment="1">
      <alignment horizontal="right" vertical="center" indent="1"/>
      <protection/>
    </xf>
    <xf numFmtId="3" fontId="12" fillId="0" borderId="18" xfId="50" applyNumberFormat="1" applyFont="1" applyBorder="1" applyAlignment="1">
      <alignment horizontal="right" vertical="center" indent="1"/>
      <protection/>
    </xf>
    <xf numFmtId="3" fontId="6" fillId="0" borderId="18" xfId="47" applyNumberFormat="1" applyFont="1" applyFill="1" applyBorder="1" applyAlignment="1">
      <alignment horizontal="right" vertical="center" indent="1"/>
      <protection/>
    </xf>
    <xf numFmtId="3" fontId="6" fillId="0" borderId="52" xfId="47" applyNumberFormat="1" applyFont="1" applyFill="1" applyBorder="1" applyAlignment="1">
      <alignment horizontal="right" vertical="center" indent="1"/>
      <protection/>
    </xf>
    <xf numFmtId="3" fontId="12" fillId="0" borderId="0" xfId="50" applyNumberFormat="1" applyFont="1" applyAlignment="1">
      <alignment horizontal="right" vertical="center" indent="1"/>
      <protection/>
    </xf>
    <xf numFmtId="3" fontId="12" fillId="0" borderId="45" xfId="50" applyNumberFormat="1" applyFont="1" applyBorder="1" applyAlignment="1">
      <alignment horizontal="right" vertical="center" indent="1"/>
      <protection/>
    </xf>
    <xf numFmtId="3" fontId="12" fillId="0" borderId="47" xfId="50" applyNumberFormat="1" applyFont="1" applyBorder="1" applyAlignment="1">
      <alignment horizontal="right" vertical="center" indent="1"/>
      <protection/>
    </xf>
    <xf numFmtId="3" fontId="6" fillId="0" borderId="28" xfId="50" applyNumberFormat="1" applyFont="1" applyBorder="1" applyAlignment="1">
      <alignment horizontal="right" vertical="center" indent="1"/>
      <protection/>
    </xf>
    <xf numFmtId="3" fontId="6" fillId="0" borderId="24" xfId="50" applyNumberFormat="1" applyFont="1" applyBorder="1" applyAlignment="1">
      <alignment horizontal="right" vertical="center" indent="1"/>
      <protection/>
    </xf>
    <xf numFmtId="3" fontId="6" fillId="0" borderId="0" xfId="50" applyNumberFormat="1" applyFont="1" applyAlignment="1">
      <alignment horizontal="right" vertical="center" indent="1"/>
      <protection/>
    </xf>
    <xf numFmtId="3" fontId="6" fillId="0" borderId="36" xfId="50" applyNumberFormat="1" applyFont="1" applyBorder="1" applyAlignment="1">
      <alignment horizontal="right" vertical="center" indent="1"/>
      <protection/>
    </xf>
    <xf numFmtId="3" fontId="6" fillId="0" borderId="51" xfId="50" applyNumberFormat="1" applyFont="1" applyBorder="1" applyAlignment="1">
      <alignment horizontal="right" vertical="center" indent="1"/>
      <protection/>
    </xf>
    <xf numFmtId="3" fontId="6" fillId="0" borderId="17" xfId="50" applyNumberFormat="1" applyFont="1" applyBorder="1" applyAlignment="1">
      <alignment horizontal="right" vertical="center" indent="1"/>
      <protection/>
    </xf>
    <xf numFmtId="3" fontId="6" fillId="0" borderId="31" xfId="50" applyNumberFormat="1" applyFont="1" applyBorder="1" applyAlignment="1">
      <alignment horizontal="right" vertical="center" indent="1"/>
      <protection/>
    </xf>
    <xf numFmtId="3" fontId="22" fillId="0" borderId="0" xfId="50" applyNumberFormat="1" applyFont="1" applyAlignment="1">
      <alignment horizontal="right" vertical="center" indent="1"/>
      <protection/>
    </xf>
    <xf numFmtId="3" fontId="6" fillId="38" borderId="127" xfId="47" applyNumberFormat="1" applyFont="1" applyFill="1" applyBorder="1" applyAlignment="1">
      <alignment horizontal="right" vertical="center" indent="1"/>
      <protection/>
    </xf>
    <xf numFmtId="3" fontId="81" fillId="0" borderId="58" xfId="0" applyNumberFormat="1" applyFont="1" applyFill="1" applyBorder="1" applyAlignment="1">
      <alignment horizontal="right" vertical="center" indent="1"/>
    </xf>
    <xf numFmtId="3" fontId="6" fillId="33" borderId="128" xfId="47" applyNumberFormat="1" applyFont="1" applyFill="1" applyBorder="1" applyAlignment="1">
      <alignment horizontal="right" vertical="center" indent="1"/>
      <protection/>
    </xf>
    <xf numFmtId="3" fontId="6" fillId="33" borderId="129" xfId="47" applyNumberFormat="1" applyFont="1" applyFill="1" applyBorder="1" applyAlignment="1">
      <alignment horizontal="right" vertical="center" indent="1"/>
      <protection/>
    </xf>
    <xf numFmtId="3" fontId="6" fillId="0" borderId="128" xfId="47" applyNumberFormat="1" applyFont="1" applyFill="1" applyBorder="1" applyAlignment="1">
      <alignment horizontal="right" vertical="center" indent="1"/>
      <protection/>
    </xf>
    <xf numFmtId="3" fontId="6" fillId="0" borderId="129" xfId="47" applyNumberFormat="1" applyFont="1" applyFill="1" applyBorder="1" applyAlignment="1">
      <alignment horizontal="right" vertical="center" indent="1"/>
      <protection/>
    </xf>
    <xf numFmtId="3" fontId="83" fillId="0" borderId="29" xfId="0" applyNumberFormat="1" applyFont="1" applyBorder="1" applyAlignment="1">
      <alignment horizontal="right" vertical="center" indent="1"/>
    </xf>
    <xf numFmtId="3" fontId="83" fillId="0" borderId="24" xfId="0" applyNumberFormat="1" applyFont="1" applyBorder="1" applyAlignment="1">
      <alignment horizontal="right" vertical="center" indent="1"/>
    </xf>
    <xf numFmtId="3" fontId="83" fillId="0" borderId="129" xfId="0" applyNumberFormat="1" applyFont="1" applyBorder="1" applyAlignment="1">
      <alignment horizontal="right" vertical="center" indent="1"/>
    </xf>
    <xf numFmtId="3" fontId="83" fillId="0" borderId="58" xfId="0" applyNumberFormat="1" applyFont="1" applyFill="1" applyBorder="1" applyAlignment="1">
      <alignment horizontal="right" vertical="center" indent="1"/>
    </xf>
    <xf numFmtId="3" fontId="83" fillId="0" borderId="28" xfId="0" applyNumberFormat="1" applyFont="1" applyBorder="1" applyAlignment="1">
      <alignment horizontal="right" vertical="center" indent="1"/>
    </xf>
    <xf numFmtId="3" fontId="81" fillId="0" borderId="29" xfId="0" applyNumberFormat="1" applyFont="1" applyBorder="1" applyAlignment="1">
      <alignment horizontal="right" vertical="center" indent="1"/>
    </xf>
    <xf numFmtId="3" fontId="81" fillId="0" borderId="24" xfId="0" applyNumberFormat="1" applyFont="1" applyBorder="1" applyAlignment="1">
      <alignment horizontal="right" vertical="center" indent="1"/>
    </xf>
    <xf numFmtId="3" fontId="81" fillId="0" borderId="129" xfId="0" applyNumberFormat="1" applyFont="1" applyBorder="1" applyAlignment="1">
      <alignment horizontal="right" vertical="center" indent="1"/>
    </xf>
    <xf numFmtId="3" fontId="81" fillId="0" borderId="28" xfId="0" applyNumberFormat="1" applyFont="1" applyBorder="1" applyAlignment="1">
      <alignment horizontal="right" vertical="center" indent="1"/>
    </xf>
    <xf numFmtId="3" fontId="6" fillId="38" borderId="129" xfId="47" applyNumberFormat="1" applyFont="1" applyFill="1" applyBorder="1" applyAlignment="1">
      <alignment horizontal="right" vertical="center" indent="1"/>
      <protection/>
    </xf>
    <xf numFmtId="3" fontId="81" fillId="0" borderId="63" xfId="0" applyNumberFormat="1" applyFont="1" applyBorder="1" applyAlignment="1">
      <alignment horizontal="right" vertical="center" indent="1"/>
    </xf>
    <xf numFmtId="3" fontId="81" fillId="0" borderId="51" xfId="0" applyNumberFormat="1" applyFont="1" applyBorder="1" applyAlignment="1">
      <alignment horizontal="right" vertical="center" indent="1"/>
    </xf>
    <xf numFmtId="3" fontId="81" fillId="0" borderId="130" xfId="0" applyNumberFormat="1" applyFont="1" applyBorder="1" applyAlignment="1">
      <alignment horizontal="right" vertical="center" indent="1"/>
    </xf>
    <xf numFmtId="3" fontId="81" fillId="0" borderId="36" xfId="0" applyNumberFormat="1" applyFont="1" applyBorder="1" applyAlignment="1">
      <alignment horizontal="right" vertical="center" indent="1"/>
    </xf>
    <xf numFmtId="3" fontId="6" fillId="35" borderId="12" xfId="47" applyNumberFormat="1" applyFont="1" applyFill="1" applyBorder="1" applyAlignment="1">
      <alignment horizontal="right" vertical="center" indent="1"/>
      <protection/>
    </xf>
    <xf numFmtId="3" fontId="6" fillId="35" borderId="13" xfId="47" applyNumberFormat="1" applyFont="1" applyFill="1" applyBorder="1" applyAlignment="1">
      <alignment horizontal="right" vertical="center" indent="1"/>
      <protection/>
    </xf>
    <xf numFmtId="3" fontId="6" fillId="35" borderId="126" xfId="47" applyNumberFormat="1" applyFont="1" applyFill="1" applyBorder="1" applyAlignment="1">
      <alignment horizontal="right" vertical="center" indent="1"/>
      <protection/>
    </xf>
    <xf numFmtId="3" fontId="6" fillId="35" borderId="131" xfId="47" applyNumberFormat="1" applyFont="1" applyFill="1" applyBorder="1" applyAlignment="1">
      <alignment horizontal="right" vertical="center" indent="1"/>
      <protection/>
    </xf>
    <xf numFmtId="3" fontId="6" fillId="35" borderId="22" xfId="47" applyNumberFormat="1" applyFont="1" applyFill="1" applyBorder="1" applyAlignment="1">
      <alignment horizontal="right" vertical="center" indent="1"/>
      <protection/>
    </xf>
    <xf numFmtId="3" fontId="6" fillId="35" borderId="14" xfId="47"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0" fillId="0" borderId="0" xfId="0" applyNumberFormat="1" applyAlignment="1">
      <alignment horizontal="right" vertical="center" indent="1"/>
    </xf>
    <xf numFmtId="3" fontId="83" fillId="0" borderId="0" xfId="0" applyNumberFormat="1" applyFont="1" applyFill="1" applyAlignment="1">
      <alignment horizontal="right" vertical="center" indent="1"/>
    </xf>
    <xf numFmtId="3" fontId="0" fillId="0" borderId="0" xfId="0" applyNumberFormat="1" applyFont="1" applyAlignment="1">
      <alignment horizontal="right" vertical="center" indent="1"/>
    </xf>
    <xf numFmtId="3" fontId="6" fillId="13" borderId="88" xfId="47" applyNumberFormat="1" applyFont="1" applyFill="1" applyBorder="1" applyAlignment="1">
      <alignment horizontal="right" vertical="center" indent="1"/>
      <protection/>
    </xf>
    <xf numFmtId="3" fontId="6" fillId="13" borderId="132" xfId="47" applyNumberFormat="1" applyFont="1" applyFill="1" applyBorder="1" applyAlignment="1">
      <alignment horizontal="right" vertical="center" indent="1"/>
      <protection/>
    </xf>
    <xf numFmtId="3" fontId="6" fillId="13" borderId="133" xfId="47" applyNumberFormat="1" applyFont="1" applyFill="1" applyBorder="1" applyAlignment="1">
      <alignment horizontal="right" vertical="center" indent="1"/>
      <protection/>
    </xf>
    <xf numFmtId="3" fontId="6" fillId="35" borderId="77" xfId="47" applyNumberFormat="1" applyFont="1" applyFill="1" applyBorder="1" applyAlignment="1">
      <alignment horizontal="right" vertical="center" indent="1"/>
      <protection/>
    </xf>
    <xf numFmtId="3" fontId="6" fillId="35" borderId="134" xfId="47" applyNumberFormat="1" applyFont="1" applyFill="1" applyBorder="1" applyAlignment="1">
      <alignment horizontal="right" vertical="center" indent="1"/>
      <protection/>
    </xf>
    <xf numFmtId="3" fontId="6" fillId="35" borderId="135" xfId="47" applyNumberFormat="1" applyFont="1" applyFill="1" applyBorder="1" applyAlignment="1">
      <alignment horizontal="right" vertical="center" indent="1"/>
      <protection/>
    </xf>
    <xf numFmtId="3" fontId="6" fillId="7" borderId="77" xfId="47" applyNumberFormat="1" applyFont="1" applyFill="1" applyBorder="1" applyAlignment="1">
      <alignment horizontal="right" vertical="center" indent="1"/>
      <protection/>
    </xf>
    <xf numFmtId="3" fontId="6" fillId="7" borderId="134" xfId="47" applyNumberFormat="1" applyFont="1" applyFill="1" applyBorder="1" applyAlignment="1">
      <alignment horizontal="right" vertical="center" indent="1"/>
      <protection/>
    </xf>
    <xf numFmtId="3" fontId="6" fillId="7" borderId="135" xfId="47" applyNumberFormat="1" applyFont="1" applyFill="1" applyBorder="1" applyAlignment="1">
      <alignment horizontal="right" vertical="center" indent="1"/>
      <protection/>
    </xf>
    <xf numFmtId="3" fontId="6" fillId="36" borderId="77" xfId="47" applyNumberFormat="1" applyFont="1" applyFill="1" applyBorder="1" applyAlignment="1">
      <alignment horizontal="right" vertical="center" indent="1"/>
      <protection/>
    </xf>
    <xf numFmtId="3" fontId="6" fillId="36" borderId="134" xfId="47" applyNumberFormat="1" applyFont="1" applyFill="1" applyBorder="1" applyAlignment="1">
      <alignment horizontal="right" vertical="center" indent="1"/>
      <protection/>
    </xf>
    <xf numFmtId="3" fontId="6" fillId="36" borderId="135" xfId="47" applyNumberFormat="1" applyFont="1" applyFill="1" applyBorder="1" applyAlignment="1">
      <alignment horizontal="right" vertical="center" indent="1"/>
      <protection/>
    </xf>
    <xf numFmtId="3" fontId="6" fillId="0" borderId="77" xfId="47" applyNumberFormat="1" applyFont="1" applyFill="1" applyBorder="1" applyAlignment="1">
      <alignment horizontal="right" vertical="center" indent="1"/>
      <protection/>
    </xf>
    <xf numFmtId="3" fontId="6" fillId="0" borderId="134" xfId="47" applyNumberFormat="1" applyFont="1" applyFill="1" applyBorder="1" applyAlignment="1">
      <alignment horizontal="right" vertical="center" indent="1"/>
      <protection/>
    </xf>
    <xf numFmtId="3" fontId="6" fillId="0" borderId="135" xfId="47" applyNumberFormat="1" applyFont="1" applyFill="1" applyBorder="1" applyAlignment="1">
      <alignment horizontal="right" vertical="center" indent="1"/>
      <protection/>
    </xf>
    <xf numFmtId="3" fontId="6" fillId="0" borderId="81" xfId="47" applyNumberFormat="1" applyFont="1" applyFill="1" applyBorder="1" applyAlignment="1">
      <alignment horizontal="right" vertical="center" indent="1"/>
      <protection/>
    </xf>
    <xf numFmtId="3" fontId="6" fillId="0" borderId="136" xfId="47" applyNumberFormat="1" applyFont="1" applyFill="1" applyBorder="1" applyAlignment="1">
      <alignment horizontal="right" vertical="center" indent="1"/>
      <protection/>
    </xf>
    <xf numFmtId="3" fontId="6" fillId="0" borderId="137" xfId="47" applyNumberFormat="1" applyFont="1" applyFill="1" applyBorder="1" applyAlignment="1">
      <alignment horizontal="right" vertical="center" indent="1"/>
      <protection/>
    </xf>
    <xf numFmtId="3" fontId="6" fillId="13" borderId="77" xfId="47" applyNumberFormat="1" applyFont="1" applyFill="1" applyBorder="1" applyAlignment="1">
      <alignment horizontal="right" vertical="center" indent="1"/>
      <protection/>
    </xf>
    <xf numFmtId="3" fontId="6" fillId="13" borderId="134" xfId="47" applyNumberFormat="1" applyFont="1" applyFill="1" applyBorder="1" applyAlignment="1">
      <alignment horizontal="right" vertical="center" indent="1"/>
      <protection/>
    </xf>
    <xf numFmtId="3" fontId="6" fillId="13" borderId="135" xfId="47" applyNumberFormat="1" applyFont="1" applyFill="1" applyBorder="1" applyAlignment="1">
      <alignment horizontal="right" vertical="center" indent="1"/>
      <protection/>
    </xf>
    <xf numFmtId="0" fontId="82"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63" xfId="48" applyFont="1" applyFill="1" applyBorder="1" applyAlignment="1">
      <alignment horizontal="center" vertical="center" wrapText="1"/>
      <protection/>
    </xf>
    <xf numFmtId="0" fontId="7" fillId="0" borderId="61" xfId="48" applyFont="1" applyFill="1" applyBorder="1" applyAlignment="1">
      <alignment horizontal="center" vertical="center" wrapText="1"/>
      <protection/>
    </xf>
    <xf numFmtId="0" fontId="14" fillId="0" borderId="0" xfId="48" applyFont="1" applyBorder="1" applyAlignment="1">
      <alignment vertical="center"/>
      <protection/>
    </xf>
    <xf numFmtId="0" fontId="22" fillId="0" borderId="0" xfId="48" applyFont="1" applyBorder="1" applyAlignment="1">
      <alignment vertical="center"/>
      <protection/>
    </xf>
    <xf numFmtId="0" fontId="22" fillId="0" borderId="54" xfId="48" applyFont="1" applyBorder="1" applyAlignment="1">
      <alignment vertical="center" wrapText="1"/>
      <protection/>
    </xf>
    <xf numFmtId="0" fontId="14" fillId="0" borderId="61" xfId="48" applyFont="1" applyBorder="1" applyAlignment="1">
      <alignment horizontal="center" vertical="center"/>
      <protection/>
    </xf>
    <xf numFmtId="3" fontId="28" fillId="0" borderId="47" xfId="48" applyNumberFormat="1" applyFont="1" applyBorder="1" applyAlignment="1">
      <alignment horizontal="center" vertical="center"/>
      <protection/>
    </xf>
    <xf numFmtId="0" fontId="14" fillId="0" borderId="16" xfId="48" applyFont="1" applyBorder="1" applyAlignment="1">
      <alignment vertical="center" wrapText="1"/>
      <protection/>
    </xf>
    <xf numFmtId="0" fontId="14" fillId="0" borderId="29" xfId="48" applyFont="1" applyBorder="1" applyAlignment="1">
      <alignment horizontal="center" vertical="center"/>
      <protection/>
    </xf>
    <xf numFmtId="49" fontId="14" fillId="0" borderId="24" xfId="48" applyNumberFormat="1" applyFont="1" applyBorder="1" applyAlignment="1">
      <alignment horizontal="center" vertical="center"/>
      <protection/>
    </xf>
    <xf numFmtId="3" fontId="14" fillId="0" borderId="24" xfId="48" applyNumberFormat="1" applyFont="1" applyBorder="1" applyAlignment="1">
      <alignment horizontal="center" vertical="center"/>
      <protection/>
    </xf>
    <xf numFmtId="3" fontId="14" fillId="0" borderId="25" xfId="48" applyNumberFormat="1" applyFont="1" applyBorder="1" applyAlignment="1">
      <alignment horizontal="center" vertical="center"/>
      <protection/>
    </xf>
    <xf numFmtId="3" fontId="28" fillId="0" borderId="25" xfId="48" applyNumberFormat="1" applyFont="1" applyBorder="1" applyAlignment="1">
      <alignment horizontal="center" vertical="center"/>
      <protection/>
    </xf>
    <xf numFmtId="3" fontId="28" fillId="0" borderId="24" xfId="48" applyNumberFormat="1" applyFont="1" applyBorder="1" applyAlignment="1">
      <alignment horizontal="center" vertical="center"/>
      <protection/>
    </xf>
    <xf numFmtId="0" fontId="14" fillId="0" borderId="33" xfId="48" applyFont="1" applyBorder="1" applyAlignment="1">
      <alignment vertical="center" wrapText="1"/>
      <protection/>
    </xf>
    <xf numFmtId="0" fontId="14" fillId="0" borderId="17" xfId="48" applyFont="1" applyBorder="1" applyAlignment="1">
      <alignment horizontal="center" vertical="center" wrapText="1"/>
      <protection/>
    </xf>
    <xf numFmtId="3" fontId="28" fillId="0" borderId="31" xfId="48" applyNumberFormat="1" applyFont="1" applyBorder="1" applyAlignment="1">
      <alignment horizontal="center" vertical="center"/>
      <protection/>
    </xf>
    <xf numFmtId="3" fontId="28" fillId="0" borderId="82" xfId="48" applyNumberFormat="1" applyFont="1" applyBorder="1" applyAlignment="1">
      <alignment horizontal="center" vertical="center"/>
      <protection/>
    </xf>
    <xf numFmtId="3" fontId="14" fillId="0" borderId="85" xfId="48" applyNumberFormat="1" applyFont="1" applyBorder="1" applyAlignment="1">
      <alignment vertical="center"/>
      <protection/>
    </xf>
    <xf numFmtId="0" fontId="14" fillId="0" borderId="41" xfId="48" applyFont="1" applyBorder="1" applyAlignment="1">
      <alignment horizontal="center" vertical="center"/>
      <protection/>
    </xf>
    <xf numFmtId="3" fontId="28" fillId="0" borderId="105" xfId="48" applyNumberFormat="1" applyFont="1" applyBorder="1" applyAlignment="1">
      <alignment horizontal="center" vertical="center"/>
      <protection/>
    </xf>
    <xf numFmtId="0" fontId="14" fillId="0" borderId="28" xfId="48" applyFont="1" applyBorder="1" applyAlignment="1">
      <alignment horizontal="center" vertical="center"/>
      <protection/>
    </xf>
    <xf numFmtId="3" fontId="88" fillId="0" borderId="25" xfId="48" applyNumberFormat="1" applyFont="1" applyBorder="1" applyAlignment="1">
      <alignment horizontal="center" vertical="center"/>
      <protection/>
    </xf>
    <xf numFmtId="0" fontId="14" fillId="0" borderId="100" xfId="48" applyFont="1" applyBorder="1" applyAlignment="1">
      <alignment horizontal="center" vertical="center" wrapText="1"/>
      <protection/>
    </xf>
    <xf numFmtId="0" fontId="14" fillId="0" borderId="100" xfId="48" applyFont="1" applyBorder="1" applyAlignment="1">
      <alignment horizontal="center" vertical="center"/>
      <protection/>
    </xf>
    <xf numFmtId="49" fontId="14" fillId="0" borderId="31" xfId="48" applyNumberFormat="1" applyFont="1" applyBorder="1" applyAlignment="1">
      <alignment horizontal="center" vertical="center"/>
      <protection/>
    </xf>
    <xf numFmtId="0" fontId="22" fillId="0" borderId="35" xfId="48" applyFont="1" applyBorder="1" applyAlignment="1">
      <alignment vertical="center" wrapText="1"/>
      <protection/>
    </xf>
    <xf numFmtId="3" fontId="28" fillId="0" borderId="18" xfId="48" applyNumberFormat="1" applyFont="1" applyBorder="1" applyAlignment="1">
      <alignment horizontal="center" vertical="center"/>
      <protection/>
    </xf>
    <xf numFmtId="0" fontId="22" fillId="0" borderId="16" xfId="48" applyFont="1" applyBorder="1" applyAlignment="1">
      <alignment vertical="center" wrapText="1"/>
      <protection/>
    </xf>
    <xf numFmtId="0" fontId="14" fillId="0" borderId="138" xfId="48" applyFont="1" applyBorder="1" applyAlignment="1">
      <alignment horizontal="center" vertical="center"/>
      <protection/>
    </xf>
    <xf numFmtId="49" fontId="14" fillId="0" borderId="45" xfId="48" applyNumberFormat="1" applyFont="1" applyBorder="1" applyAlignment="1">
      <alignment horizontal="center" vertical="center" wrapText="1"/>
      <protection/>
    </xf>
    <xf numFmtId="0" fontId="22" fillId="0" borderId="33" xfId="48" applyFont="1" applyBorder="1" applyAlignment="1">
      <alignment vertical="center" wrapText="1"/>
      <protection/>
    </xf>
    <xf numFmtId="49" fontId="14" fillId="0" borderId="17" xfId="48" applyNumberFormat="1" applyFont="1" applyBorder="1" applyAlignment="1">
      <alignment horizontal="center" vertical="center" wrapText="1"/>
      <protection/>
    </xf>
    <xf numFmtId="0" fontId="22" fillId="0" borderId="0" xfId="48" applyFont="1" applyBorder="1" applyAlignment="1">
      <alignment vertical="center" wrapText="1"/>
      <protection/>
    </xf>
    <xf numFmtId="49" fontId="14" fillId="0" borderId="0" xfId="48" applyNumberFormat="1" applyFont="1" applyBorder="1" applyAlignment="1">
      <alignment vertical="center" wrapText="1"/>
      <protection/>
    </xf>
    <xf numFmtId="3" fontId="14" fillId="0" borderId="0" xfId="48" applyNumberFormat="1" applyFont="1" applyBorder="1" applyAlignment="1">
      <alignment vertical="center"/>
      <protection/>
    </xf>
    <xf numFmtId="0" fontId="14" fillId="0" borderId="0" xfId="48" applyFont="1" applyBorder="1" applyAlignment="1">
      <alignment vertical="center" wrapText="1"/>
      <protection/>
    </xf>
    <xf numFmtId="49" fontId="14" fillId="0" borderId="0" xfId="48" applyNumberFormat="1" applyFont="1" applyBorder="1" applyAlignment="1">
      <alignment vertical="center"/>
      <protection/>
    </xf>
    <xf numFmtId="0" fontId="14" fillId="0" borderId="0" xfId="48" applyFont="1" applyBorder="1" applyAlignment="1">
      <alignment horizontal="center" vertical="center"/>
      <protection/>
    </xf>
    <xf numFmtId="0" fontId="14" fillId="0" borderId="113" xfId="48" applyFont="1" applyBorder="1" applyAlignment="1">
      <alignment horizontal="center" vertical="center"/>
      <protection/>
    </xf>
    <xf numFmtId="49" fontId="14" fillId="0" borderId="18" xfId="48" applyNumberFormat="1" applyFont="1" applyBorder="1" applyAlignment="1">
      <alignment horizontal="center" vertical="center"/>
      <protection/>
    </xf>
    <xf numFmtId="3" fontId="14" fillId="0" borderId="30" xfId="48" applyNumberFormat="1" applyFont="1" applyBorder="1" applyAlignment="1">
      <alignment vertical="center"/>
      <protection/>
    </xf>
    <xf numFmtId="0" fontId="14" fillId="0" borderId="30" xfId="48" applyFont="1" applyBorder="1" applyAlignment="1">
      <alignment vertical="center"/>
      <protection/>
    </xf>
    <xf numFmtId="0" fontId="14" fillId="0" borderId="10" xfId="48" applyFont="1" applyBorder="1" applyAlignment="1">
      <alignment vertical="center"/>
      <protection/>
    </xf>
    <xf numFmtId="0" fontId="14" fillId="0" borderId="54" xfId="48" applyFont="1" applyBorder="1" applyAlignment="1">
      <alignment vertical="center" wrapText="1"/>
      <protection/>
    </xf>
    <xf numFmtId="0" fontId="14" fillId="0" borderId="97" xfId="48" applyFont="1" applyBorder="1" applyAlignment="1">
      <alignment horizontal="center" vertical="center"/>
      <protection/>
    </xf>
    <xf numFmtId="49" fontId="14" fillId="0" borderId="0" xfId="48" applyNumberFormat="1" applyFont="1" applyBorder="1" applyAlignment="1">
      <alignment horizontal="center" vertical="center" wrapText="1"/>
      <protection/>
    </xf>
    <xf numFmtId="49" fontId="14" fillId="0" borderId="0" xfId="48" applyNumberFormat="1" applyFont="1" applyBorder="1" applyAlignment="1">
      <alignment horizontal="center" vertical="center"/>
      <protection/>
    </xf>
    <xf numFmtId="3" fontId="14" fillId="0" borderId="0" xfId="48" applyNumberFormat="1" applyFont="1" applyBorder="1" applyAlignment="1">
      <alignment horizontal="center" vertical="center"/>
      <protection/>
    </xf>
    <xf numFmtId="0" fontId="6" fillId="0" borderId="25" xfId="48" applyFont="1" applyBorder="1" applyAlignment="1">
      <alignment vertical="center" wrapText="1"/>
      <protection/>
    </xf>
    <xf numFmtId="49" fontId="6" fillId="0" borderId="26" xfId="48" applyNumberFormat="1" applyFont="1" applyBorder="1" applyAlignment="1">
      <alignment horizontal="left" vertical="center"/>
      <protection/>
    </xf>
    <xf numFmtId="49" fontId="6" fillId="0" borderId="84" xfId="48" applyNumberFormat="1" applyFont="1" applyBorder="1" applyAlignment="1">
      <alignment horizontal="center" vertical="center" wrapText="1"/>
      <protection/>
    </xf>
    <xf numFmtId="3" fontId="6" fillId="0" borderId="84" xfId="48" applyNumberFormat="1" applyFont="1" applyBorder="1" applyAlignment="1">
      <alignment vertical="center"/>
      <protection/>
    </xf>
    <xf numFmtId="3" fontId="6" fillId="0" borderId="63" xfId="48" applyNumberFormat="1" applyFont="1" applyBorder="1" applyAlignment="1">
      <alignment horizontal="center" vertical="center"/>
      <protection/>
    </xf>
    <xf numFmtId="0" fontId="6" fillId="0" borderId="26" xfId="48" applyFont="1" applyBorder="1" applyAlignment="1">
      <alignment vertical="center" wrapText="1"/>
      <protection/>
    </xf>
    <xf numFmtId="49" fontId="6" fillId="0" borderId="58" xfId="48" applyNumberFormat="1" applyFont="1" applyBorder="1" applyAlignment="1">
      <alignment horizontal="center" vertical="center" wrapText="1"/>
      <protection/>
    </xf>
    <xf numFmtId="3" fontId="6" fillId="0" borderId="139" xfId="48" applyNumberFormat="1" applyFont="1" applyBorder="1" applyAlignment="1">
      <alignment horizontal="center" vertical="center"/>
      <protection/>
    </xf>
    <xf numFmtId="0" fontId="6" fillId="0" borderId="58" xfId="48" applyFont="1" applyBorder="1" applyAlignment="1">
      <alignment vertical="center" wrapText="1"/>
      <protection/>
    </xf>
    <xf numFmtId="0" fontId="6" fillId="0" borderId="23" xfId="48" applyFont="1" applyBorder="1" applyAlignment="1">
      <alignment vertical="center" wrapText="1"/>
      <protection/>
    </xf>
    <xf numFmtId="49" fontId="6" fillId="0" borderId="23" xfId="48" applyNumberFormat="1" applyFont="1" applyBorder="1" applyAlignment="1">
      <alignment horizontal="center" vertical="center" wrapText="1"/>
      <protection/>
    </xf>
    <xf numFmtId="49" fontId="6" fillId="0" borderId="138" xfId="48" applyNumberFormat="1" applyFont="1" applyBorder="1" applyAlignment="1">
      <alignment horizontal="center" vertical="center" wrapText="1"/>
      <protection/>
    </xf>
    <xf numFmtId="3" fontId="6" fillId="0" borderId="138" xfId="48" applyNumberFormat="1" applyFont="1" applyBorder="1" applyAlignment="1">
      <alignment vertical="center"/>
      <protection/>
    </xf>
    <xf numFmtId="3" fontId="6" fillId="0" borderId="61" xfId="48" applyNumberFormat="1" applyFont="1" applyBorder="1" applyAlignment="1">
      <alignment horizontal="center" vertical="center"/>
      <protection/>
    </xf>
    <xf numFmtId="0" fontId="6" fillId="0" borderId="24" xfId="48" applyFont="1" applyBorder="1" applyAlignment="1">
      <alignment vertical="center" wrapText="1"/>
      <protection/>
    </xf>
    <xf numFmtId="0" fontId="6" fillId="0" borderId="51" xfId="48" applyFont="1" applyBorder="1" applyAlignment="1">
      <alignment vertical="center" wrapText="1"/>
      <protection/>
    </xf>
    <xf numFmtId="0" fontId="6" fillId="0" borderId="57" xfId="48" applyFont="1" applyBorder="1" applyAlignment="1">
      <alignment vertical="center" wrapText="1"/>
      <protection/>
    </xf>
    <xf numFmtId="0" fontId="6" fillId="0" borderId="47" xfId="48" applyFont="1" applyBorder="1" applyAlignment="1">
      <alignment vertical="center" wrapText="1"/>
      <protection/>
    </xf>
    <xf numFmtId="0" fontId="14" fillId="0" borderId="83" xfId="48" applyFont="1" applyBorder="1" applyAlignment="1">
      <alignment vertical="center"/>
      <protection/>
    </xf>
    <xf numFmtId="3" fontId="22" fillId="0" borderId="58" xfId="48" applyNumberFormat="1" applyFont="1" applyFill="1" applyBorder="1" applyAlignment="1">
      <alignment horizontal="center" vertical="center" wrapText="1"/>
      <protection/>
    </xf>
    <xf numFmtId="0" fontId="14" fillId="0" borderId="99" xfId="48" applyFont="1" applyBorder="1" applyAlignment="1">
      <alignment vertical="center" wrapText="1"/>
      <protection/>
    </xf>
    <xf numFmtId="0" fontId="22" fillId="0" borderId="140" xfId="48" applyFont="1" applyBorder="1" applyAlignment="1">
      <alignment vertical="center" wrapText="1"/>
      <protection/>
    </xf>
    <xf numFmtId="3" fontId="22" fillId="0" borderId="57" xfId="48" applyNumberFormat="1" applyFont="1" applyFill="1" applyBorder="1" applyAlignment="1">
      <alignment horizontal="center" vertical="center" wrapText="1"/>
      <protection/>
    </xf>
    <xf numFmtId="0" fontId="22" fillId="0" borderId="27" xfId="48" applyFont="1" applyFill="1" applyBorder="1" applyAlignment="1">
      <alignment horizontal="left" vertical="center"/>
      <protection/>
    </xf>
    <xf numFmtId="49" fontId="22" fillId="0" borderId="12" xfId="48" applyNumberFormat="1" applyFont="1" applyFill="1" applyBorder="1" applyAlignment="1">
      <alignment horizontal="center" vertical="center" wrapText="1"/>
      <protection/>
    </xf>
    <xf numFmtId="49" fontId="22" fillId="0" borderId="13" xfId="48" applyNumberFormat="1" applyFont="1" applyFill="1" applyBorder="1" applyAlignment="1">
      <alignment horizontal="center" vertical="center" wrapText="1"/>
      <protection/>
    </xf>
    <xf numFmtId="3" fontId="22" fillId="0" borderId="13" xfId="48" applyNumberFormat="1" applyFont="1" applyFill="1" applyBorder="1" applyAlignment="1">
      <alignment horizontal="center" vertical="center" wrapText="1"/>
      <protection/>
    </xf>
    <xf numFmtId="3" fontId="22" fillId="0" borderId="21" xfId="48" applyNumberFormat="1" applyFont="1" applyFill="1" applyBorder="1" applyAlignment="1">
      <alignment horizontal="center" vertical="center" wrapText="1"/>
      <protection/>
    </xf>
    <xf numFmtId="3" fontId="22" fillId="0" borderId="14" xfId="48" applyNumberFormat="1" applyFont="1" applyFill="1" applyBorder="1" applyAlignment="1">
      <alignment horizontal="center" vertical="center" wrapText="1"/>
      <protection/>
    </xf>
    <xf numFmtId="0" fontId="14" fillId="0" borderId="50" xfId="48" applyFont="1" applyBorder="1" applyAlignment="1">
      <alignment vertical="center"/>
      <protection/>
    </xf>
    <xf numFmtId="0" fontId="14" fillId="0" borderId="46" xfId="48" applyFont="1" applyBorder="1" applyAlignment="1">
      <alignment vertical="center"/>
      <protection/>
    </xf>
    <xf numFmtId="0" fontId="14" fillId="0" borderId="141" xfId="48" applyFont="1" applyBorder="1" applyAlignment="1">
      <alignment vertical="center" wrapText="1"/>
      <protection/>
    </xf>
    <xf numFmtId="0" fontId="14" fillId="0" borderId="142" xfId="48" applyFont="1" applyBorder="1" applyAlignment="1">
      <alignment vertical="center" wrapText="1"/>
      <protection/>
    </xf>
    <xf numFmtId="0" fontId="14" fillId="0" borderId="143" xfId="48" applyFont="1" applyBorder="1" applyAlignment="1">
      <alignment vertical="center"/>
      <protection/>
    </xf>
    <xf numFmtId="3" fontId="6" fillId="0" borderId="0" xfId="47" applyNumberFormat="1" applyFont="1" applyAlignment="1" applyProtection="1">
      <alignment vertical="center"/>
      <protection locked="0"/>
    </xf>
    <xf numFmtId="0" fontId="6" fillId="0" borderId="138" xfId="47" applyFont="1" applyBorder="1" applyAlignment="1" applyProtection="1">
      <alignment vertical="center"/>
      <protection locked="0"/>
    </xf>
    <xf numFmtId="0" fontId="22" fillId="0" borderId="84" xfId="48" applyFont="1" applyFill="1" applyBorder="1" applyAlignment="1">
      <alignment horizontal="center" vertical="center" wrapText="1"/>
      <protection/>
    </xf>
    <xf numFmtId="0" fontId="22" fillId="0" borderId="138" xfId="48" applyFont="1" applyFill="1" applyBorder="1" applyAlignment="1">
      <alignment horizontal="center" vertical="center" wrapText="1"/>
      <protection/>
    </xf>
    <xf numFmtId="0" fontId="14" fillId="0" borderId="26" xfId="47" applyFont="1" applyBorder="1" applyAlignment="1" applyProtection="1">
      <alignment horizontal="left"/>
      <protection locked="0"/>
    </xf>
    <xf numFmtId="0" fontId="14" fillId="0" borderId="84" xfId="48" applyFont="1" applyFill="1" applyBorder="1" applyAlignment="1">
      <alignment horizontal="left"/>
      <protection/>
    </xf>
    <xf numFmtId="0" fontId="14" fillId="0" borderId="23" xfId="47" applyFont="1" applyBorder="1" applyAlignment="1" applyProtection="1">
      <alignment horizontal="left"/>
      <protection locked="0"/>
    </xf>
    <xf numFmtId="0" fontId="22" fillId="0" borderId="138" xfId="48" applyFont="1" applyFill="1" applyBorder="1" applyAlignment="1">
      <alignment horizontal="center" wrapText="1"/>
      <protection/>
    </xf>
    <xf numFmtId="0" fontId="8" fillId="0" borderId="84" xfId="48" applyFont="1" applyFill="1" applyBorder="1" applyAlignment="1">
      <alignment horizontal="center" vertical="center" wrapText="1"/>
      <protection/>
    </xf>
    <xf numFmtId="0" fontId="8" fillId="0" borderId="138" xfId="48" applyFont="1" applyFill="1" applyBorder="1" applyAlignment="1">
      <alignment horizontal="center" vertical="center" wrapText="1"/>
      <protection/>
    </xf>
    <xf numFmtId="0" fontId="6" fillId="0" borderId="144" xfId="47" applyFont="1" applyBorder="1" applyAlignment="1" applyProtection="1">
      <alignment horizontal="left"/>
      <protection locked="0"/>
    </xf>
    <xf numFmtId="0" fontId="6" fillId="0" borderId="84" xfId="48" applyFont="1" applyFill="1" applyBorder="1" applyAlignment="1">
      <alignment horizontal="left"/>
      <protection/>
    </xf>
    <xf numFmtId="0" fontId="8" fillId="0" borderId="84" xfId="48" applyFont="1" applyFill="1" applyBorder="1" applyAlignment="1">
      <alignment horizontal="center" wrapText="1"/>
      <protection/>
    </xf>
    <xf numFmtId="0" fontId="6" fillId="0" borderId="145" xfId="47" applyFont="1" applyBorder="1" applyAlignment="1" applyProtection="1">
      <alignment horizontal="left"/>
      <protection locked="0"/>
    </xf>
    <xf numFmtId="0" fontId="8" fillId="0" borderId="138" xfId="48" applyFont="1" applyFill="1" applyBorder="1" applyAlignment="1">
      <alignment horizontal="center" wrapText="1"/>
      <protection/>
    </xf>
    <xf numFmtId="3" fontId="89" fillId="0" borderId="52" xfId="48" applyNumberFormat="1" applyFont="1" applyBorder="1" applyAlignment="1">
      <alignment vertical="center"/>
      <protection/>
    </xf>
    <xf numFmtId="3" fontId="89" fillId="0" borderId="30" xfId="48" applyNumberFormat="1" applyFont="1" applyBorder="1" applyAlignment="1">
      <alignment vertical="center"/>
      <protection/>
    </xf>
    <xf numFmtId="3" fontId="89" fillId="0" borderId="10" xfId="48" applyNumberFormat="1" applyFont="1" applyBorder="1" applyAlignment="1">
      <alignment vertical="center"/>
      <protection/>
    </xf>
    <xf numFmtId="0" fontId="12" fillId="0" borderId="49" xfId="0" applyFont="1" applyFill="1" applyBorder="1" applyAlignment="1">
      <alignment horizontal="left" vertical="center"/>
    </xf>
    <xf numFmtId="0" fontId="81" fillId="0" borderId="36" xfId="0" applyFont="1" applyFill="1" applyBorder="1" applyAlignment="1">
      <alignment horizontal="center" vertical="center"/>
    </xf>
    <xf numFmtId="0" fontId="13" fillId="0" borderId="50" xfId="0" applyFont="1" applyFill="1" applyBorder="1" applyAlignment="1">
      <alignment horizontal="left" vertical="center"/>
    </xf>
    <xf numFmtId="3" fontId="81" fillId="0" borderId="0" xfId="0" applyNumberFormat="1" applyFont="1" applyFill="1" applyAlignment="1">
      <alignment horizontal="right" vertical="center" indent="1"/>
    </xf>
    <xf numFmtId="0" fontId="12" fillId="0" borderId="143" xfId="0" applyFont="1" applyFill="1" applyBorder="1" applyAlignment="1">
      <alignment horizontal="left" vertical="center"/>
    </xf>
    <xf numFmtId="0" fontId="13" fillId="0" borderId="25" xfId="0" applyFont="1" applyFill="1" applyBorder="1" applyAlignment="1">
      <alignment horizontal="left" vertical="center"/>
    </xf>
    <xf numFmtId="0" fontId="7" fillId="0" borderId="0" xfId="50" applyFont="1" applyFill="1" applyBorder="1" applyAlignment="1">
      <alignment horizontal="left" vertical="center"/>
      <protection/>
    </xf>
    <xf numFmtId="0" fontId="5" fillId="0" borderId="0" xfId="47" applyFont="1" applyFill="1" applyAlignment="1">
      <alignment vertical="center"/>
      <protection/>
    </xf>
    <xf numFmtId="0" fontId="4" fillId="0" borderId="0" xfId="47" applyFill="1" applyAlignment="1">
      <alignment vertical="center"/>
      <protection/>
    </xf>
    <xf numFmtId="0" fontId="5" fillId="0" borderId="0" xfId="47" applyFont="1" applyFill="1" applyAlignment="1">
      <alignment horizontal="center" vertical="center"/>
      <protection/>
    </xf>
    <xf numFmtId="0" fontId="90" fillId="0" borderId="0" xfId="47" applyFont="1" applyAlignment="1">
      <alignment vertical="center"/>
      <protection/>
    </xf>
    <xf numFmtId="0" fontId="79" fillId="0" borderId="0" xfId="47" applyFont="1" applyAlignment="1">
      <alignment vertical="center"/>
      <protection/>
    </xf>
    <xf numFmtId="3" fontId="5" fillId="0" borderId="0" xfId="47" applyNumberFormat="1" applyFont="1" applyFill="1" applyAlignment="1">
      <alignment horizontal="center" vertical="center"/>
      <protection/>
    </xf>
    <xf numFmtId="3" fontId="5" fillId="0" borderId="0" xfId="47" applyNumberFormat="1" applyFont="1" applyFill="1" applyAlignment="1">
      <alignment vertical="center"/>
      <protection/>
    </xf>
    <xf numFmtId="0" fontId="79" fillId="0" borderId="0" xfId="47" applyFont="1" applyFill="1" applyAlignment="1">
      <alignment vertical="center"/>
      <protection/>
    </xf>
    <xf numFmtId="0" fontId="91" fillId="0" borderId="0" xfId="47" applyFont="1" applyFill="1" applyAlignment="1">
      <alignment vertical="center"/>
      <protection/>
    </xf>
    <xf numFmtId="173" fontId="6" fillId="0" borderId="24" xfId="47" applyNumberFormat="1" applyFont="1" applyFill="1" applyBorder="1" applyAlignment="1">
      <alignment horizontal="right" vertical="center" indent="1"/>
      <protection/>
    </xf>
    <xf numFmtId="4" fontId="6" fillId="0" borderId="46" xfId="47" applyNumberFormat="1" applyFont="1" applyBorder="1" applyAlignment="1" applyProtection="1">
      <alignment horizontal="right" vertical="center" indent="1"/>
      <protection locked="0"/>
    </xf>
    <xf numFmtId="4" fontId="6" fillId="0" borderId="98" xfId="47" applyNumberFormat="1" applyFont="1" applyBorder="1" applyAlignment="1" applyProtection="1">
      <alignment horizontal="right" vertical="center" indent="1"/>
      <protection locked="0"/>
    </xf>
    <xf numFmtId="3" fontId="6" fillId="0" borderId="24" xfId="47" applyNumberFormat="1" applyFont="1" applyBorder="1" applyAlignment="1" applyProtection="1">
      <alignment horizontal="left" vertical="top" wrapText="1"/>
      <protection locked="0"/>
    </xf>
    <xf numFmtId="0" fontId="79" fillId="0" borderId="0" xfId="47" applyFont="1" applyAlignment="1">
      <alignment horizontal="left"/>
      <protection/>
    </xf>
    <xf numFmtId="0" fontId="79" fillId="0" borderId="0" xfId="47" applyFont="1" applyAlignment="1">
      <alignment/>
      <protection/>
    </xf>
    <xf numFmtId="0" fontId="6" fillId="0" borderId="0" xfId="47" applyFont="1" applyAlignment="1">
      <alignment/>
      <protection/>
    </xf>
    <xf numFmtId="0" fontId="0" fillId="0" borderId="0" xfId="0" applyAlignment="1">
      <alignment/>
    </xf>
    <xf numFmtId="3" fontId="6" fillId="0" borderId="0" xfId="47" applyNumberFormat="1" applyFont="1" applyFill="1" applyAlignment="1" applyProtection="1">
      <alignment horizontal="right" vertical="center"/>
      <protection locked="0"/>
    </xf>
    <xf numFmtId="49" fontId="14" fillId="0" borderId="48" xfId="47" applyNumberFormat="1" applyFont="1" applyBorder="1" applyAlignment="1" applyProtection="1">
      <alignment horizontal="left" vertical="center" wrapText="1" indent="1" readingOrder="1"/>
      <protection locked="0"/>
    </xf>
    <xf numFmtId="0" fontId="6" fillId="0" borderId="117" xfId="47" applyFont="1" applyBorder="1" applyAlignment="1" applyProtection="1">
      <alignment horizontal="left" vertical="center" wrapText="1" indent="1" readingOrder="1"/>
      <protection locked="0"/>
    </xf>
    <xf numFmtId="3" fontId="6" fillId="36" borderId="29" xfId="47" applyNumberFormat="1" applyFont="1" applyFill="1" applyBorder="1" applyAlignment="1" applyProtection="1">
      <alignment horizontal="right" vertical="center"/>
      <protection locked="0"/>
    </xf>
    <xf numFmtId="3" fontId="6" fillId="36" borderId="24" xfId="47" applyNumberFormat="1" applyFont="1" applyFill="1" applyBorder="1" applyAlignment="1" applyProtection="1">
      <alignment horizontal="right" vertical="center"/>
      <protection locked="0"/>
    </xf>
    <xf numFmtId="3" fontId="6" fillId="44" borderId="24" xfId="47" applyNumberFormat="1" applyFont="1" applyFill="1" applyBorder="1" applyAlignment="1">
      <alignment horizontal="right" vertical="center"/>
      <protection/>
    </xf>
    <xf numFmtId="3" fontId="6" fillId="36" borderId="30" xfId="47" applyNumberFormat="1" applyFont="1" applyFill="1" applyBorder="1" applyAlignment="1" applyProtection="1">
      <alignment horizontal="right" vertical="center"/>
      <protection locked="0"/>
    </xf>
    <xf numFmtId="3" fontId="6" fillId="36" borderId="146" xfId="47" applyNumberFormat="1" applyFont="1" applyFill="1" applyBorder="1" applyAlignment="1" applyProtection="1">
      <alignment horizontal="right" vertical="center"/>
      <protection locked="0"/>
    </xf>
    <xf numFmtId="3" fontId="6" fillId="36" borderId="147" xfId="47" applyNumberFormat="1" applyFont="1" applyFill="1" applyBorder="1" applyAlignment="1" applyProtection="1">
      <alignment horizontal="right" vertical="center"/>
      <protection locked="0"/>
    </xf>
    <xf numFmtId="3" fontId="6" fillId="44" borderId="51" xfId="47" applyNumberFormat="1" applyFont="1" applyFill="1" applyBorder="1" applyAlignment="1">
      <alignment horizontal="right" vertical="center"/>
      <protection/>
    </xf>
    <xf numFmtId="3" fontId="6" fillId="36" borderId="148" xfId="47" applyNumberFormat="1" applyFont="1" applyFill="1" applyBorder="1" applyAlignment="1" applyProtection="1">
      <alignment horizontal="right" vertical="center"/>
      <protection locked="0"/>
    </xf>
    <xf numFmtId="3" fontId="6" fillId="0" borderId="61" xfId="47" applyNumberFormat="1" applyFont="1" applyBorder="1" applyAlignment="1" applyProtection="1">
      <alignment horizontal="right" vertical="center"/>
      <protection locked="0"/>
    </xf>
    <xf numFmtId="3" fontId="6" fillId="0" borderId="47" xfId="47" applyNumberFormat="1" applyFont="1" applyBorder="1" applyAlignment="1" applyProtection="1">
      <alignment horizontal="right" vertical="center"/>
      <protection locked="0"/>
    </xf>
    <xf numFmtId="3" fontId="6" fillId="0" borderId="149" xfId="47" applyNumberFormat="1" applyFont="1" applyFill="1" applyBorder="1" applyAlignment="1">
      <alignment horizontal="right" vertical="center"/>
      <protection/>
    </xf>
    <xf numFmtId="3" fontId="6" fillId="0" borderId="48" xfId="47" applyNumberFormat="1" applyFont="1" applyBorder="1" applyAlignment="1" applyProtection="1">
      <alignment horizontal="right" vertical="center"/>
      <protection locked="0"/>
    </xf>
    <xf numFmtId="3" fontId="6" fillId="36" borderId="63" xfId="47" applyNumberFormat="1" applyFont="1" applyFill="1" applyBorder="1" applyAlignment="1" applyProtection="1">
      <alignment horizontal="right" vertical="center"/>
      <protection locked="0"/>
    </xf>
    <xf numFmtId="3" fontId="6" fillId="36" borderId="51" xfId="47" applyNumberFormat="1" applyFont="1" applyFill="1" applyBorder="1" applyAlignment="1" applyProtection="1">
      <alignment horizontal="right" vertical="center"/>
      <protection locked="0"/>
    </xf>
    <xf numFmtId="3" fontId="6" fillId="44" borderId="147" xfId="47" applyNumberFormat="1" applyFont="1" applyFill="1" applyBorder="1" applyAlignment="1">
      <alignment horizontal="right" vertical="center"/>
      <protection/>
    </xf>
    <xf numFmtId="3" fontId="6" fillId="36" borderId="98" xfId="47" applyNumberFormat="1" applyFont="1" applyFill="1" applyBorder="1" applyAlignment="1" applyProtection="1">
      <alignment horizontal="right" vertical="center"/>
      <protection locked="0"/>
    </xf>
    <xf numFmtId="3" fontId="6" fillId="0" borderId="69" xfId="47" applyNumberFormat="1" applyFont="1" applyBorder="1" applyAlignment="1" applyProtection="1">
      <alignment horizontal="right" vertical="center"/>
      <protection locked="0"/>
    </xf>
    <xf numFmtId="3" fontId="6" fillId="0" borderId="119" xfId="47" applyNumberFormat="1" applyFont="1" applyBorder="1" applyAlignment="1" applyProtection="1">
      <alignment horizontal="right" vertical="center"/>
      <protection locked="0"/>
    </xf>
    <xf numFmtId="3" fontId="6" fillId="0" borderId="119" xfId="47" applyNumberFormat="1" applyFont="1" applyFill="1" applyBorder="1" applyAlignment="1">
      <alignment horizontal="right" vertical="center"/>
      <protection/>
    </xf>
    <xf numFmtId="3" fontId="6" fillId="0" borderId="111" xfId="47" applyNumberFormat="1" applyFont="1" applyBorder="1" applyAlignment="1" applyProtection="1">
      <alignment horizontal="right" vertical="center"/>
      <protection locked="0"/>
    </xf>
    <xf numFmtId="3" fontId="6" fillId="0" borderId="139" xfId="47" applyNumberFormat="1" applyFont="1" applyBorder="1" applyAlignment="1" applyProtection="1">
      <alignment horizontal="right" vertical="center"/>
      <protection locked="0"/>
    </xf>
    <xf numFmtId="3" fontId="6" fillId="0" borderId="57" xfId="47" applyNumberFormat="1" applyFont="1" applyBorder="1" applyAlignment="1" applyProtection="1">
      <alignment horizontal="right" vertical="center"/>
      <protection locked="0"/>
    </xf>
    <xf numFmtId="3" fontId="6" fillId="0" borderId="117" xfId="47" applyNumberFormat="1" applyFont="1" applyBorder="1" applyAlignment="1" applyProtection="1">
      <alignment horizontal="right" vertical="center"/>
      <protection locked="0"/>
    </xf>
    <xf numFmtId="3" fontId="6" fillId="0" borderId="0" xfId="47" applyNumberFormat="1" applyFont="1" applyAlignment="1">
      <alignment vertical="center"/>
      <protection/>
    </xf>
    <xf numFmtId="0" fontId="6" fillId="0" borderId="140" xfId="47" applyFont="1" applyFill="1" applyBorder="1" applyAlignment="1" applyProtection="1">
      <alignment horizontal="center" vertical="center"/>
      <protection locked="0"/>
    </xf>
    <xf numFmtId="0" fontId="6" fillId="0" borderId="99" xfId="47" applyFont="1" applyFill="1" applyBorder="1" applyAlignment="1" applyProtection="1">
      <alignment horizontal="left" vertical="center" wrapText="1" indent="1" readingOrder="1"/>
      <protection locked="0"/>
    </xf>
    <xf numFmtId="3" fontId="6" fillId="0" borderId="139" xfId="47" applyNumberFormat="1" applyFont="1" applyFill="1" applyBorder="1" applyAlignment="1" applyProtection="1">
      <alignment horizontal="right" vertical="center"/>
      <protection locked="0"/>
    </xf>
    <xf numFmtId="3" fontId="6" fillId="0" borderId="57" xfId="47" applyNumberFormat="1" applyFont="1" applyFill="1" applyBorder="1" applyAlignment="1" applyProtection="1">
      <alignment horizontal="right" vertical="center"/>
      <protection locked="0"/>
    </xf>
    <xf numFmtId="3" fontId="6" fillId="0" borderId="57" xfId="47" applyNumberFormat="1" applyFont="1" applyFill="1" applyBorder="1" applyAlignment="1">
      <alignment horizontal="right" vertical="center"/>
      <protection/>
    </xf>
    <xf numFmtId="3" fontId="6" fillId="0" borderId="117" xfId="47" applyNumberFormat="1" applyFont="1" applyFill="1" applyBorder="1" applyAlignment="1" applyProtection="1">
      <alignment horizontal="right" vertical="center"/>
      <protection locked="0"/>
    </xf>
    <xf numFmtId="0" fontId="6" fillId="0" borderId="150" xfId="47" applyFont="1" applyFill="1" applyBorder="1" applyAlignment="1" applyProtection="1">
      <alignment horizontal="left" vertical="center" wrapText="1" readingOrder="1"/>
      <protection locked="0"/>
    </xf>
    <xf numFmtId="0" fontId="6" fillId="0" borderId="117" xfId="47" applyFont="1" applyFill="1" applyBorder="1" applyAlignment="1" applyProtection="1">
      <alignment horizontal="left" vertical="center" wrapText="1" readingOrder="1"/>
      <protection locked="0"/>
    </xf>
    <xf numFmtId="3" fontId="6" fillId="0" borderId="37" xfId="47" applyNumberFormat="1" applyFont="1" applyFill="1" applyBorder="1" applyAlignment="1">
      <alignment horizontal="right" vertical="center"/>
      <protection/>
    </xf>
    <xf numFmtId="0" fontId="8" fillId="0" borderId="0" xfId="47" applyFont="1" applyAlignment="1" applyProtection="1">
      <alignment vertical="center"/>
      <protection locked="0"/>
    </xf>
    <xf numFmtId="0" fontId="79" fillId="0" borderId="0" xfId="47" applyFont="1" applyBorder="1" applyAlignment="1" applyProtection="1">
      <alignment vertical="center"/>
      <protection locked="0"/>
    </xf>
    <xf numFmtId="0" fontId="79" fillId="0" borderId="0" xfId="47" applyFont="1">
      <alignment/>
      <protection/>
    </xf>
    <xf numFmtId="4" fontId="79" fillId="0" borderId="0" xfId="47" applyNumberFormat="1" applyFont="1">
      <alignment/>
      <protection/>
    </xf>
    <xf numFmtId="0" fontId="6" fillId="0" borderId="0" xfId="47" applyFont="1" applyFill="1" applyBorder="1" applyAlignment="1" applyProtection="1">
      <alignment horizontal="left" vertical="center"/>
      <protection locked="0"/>
    </xf>
    <xf numFmtId="0" fontId="46" fillId="0" borderId="0" xfId="47" applyFont="1" applyFill="1" applyBorder="1" applyAlignment="1" applyProtection="1">
      <alignment horizontal="center" vertical="center"/>
      <protection locked="0"/>
    </xf>
    <xf numFmtId="0" fontId="46" fillId="0" borderId="0" xfId="47" applyFont="1" applyFill="1" applyBorder="1" applyAlignment="1">
      <alignment horizontal="justify" vertical="center"/>
      <protection/>
    </xf>
    <xf numFmtId="0" fontId="6" fillId="0" borderId="0" xfId="47" applyFont="1" applyBorder="1" applyAlignment="1">
      <alignment vertical="center"/>
      <protection/>
    </xf>
    <xf numFmtId="0" fontId="6" fillId="0" borderId="0" xfId="47" applyFont="1" applyBorder="1" applyProtection="1">
      <alignment/>
      <protection/>
    </xf>
    <xf numFmtId="4" fontId="79" fillId="0" borderId="0" xfId="47" applyNumberFormat="1" applyFont="1" applyAlignment="1">
      <alignment vertical="center"/>
      <protection/>
    </xf>
    <xf numFmtId="4" fontId="6" fillId="0" borderId="0" xfId="47" applyNumberFormat="1" applyFont="1" applyBorder="1" applyAlignment="1">
      <alignment vertical="center"/>
      <protection/>
    </xf>
    <xf numFmtId="4" fontId="79" fillId="0" borderId="0" xfId="47" applyNumberFormat="1" applyFont="1" applyBorder="1" applyAlignment="1">
      <alignment vertical="center"/>
      <protection/>
    </xf>
    <xf numFmtId="4" fontId="6" fillId="0" borderId="138" xfId="47" applyNumberFormat="1" applyFont="1" applyBorder="1" applyAlignment="1">
      <alignment vertical="center"/>
      <protection/>
    </xf>
    <xf numFmtId="0" fontId="6" fillId="0" borderId="138" xfId="47" applyFont="1" applyBorder="1" applyAlignment="1">
      <alignment vertical="center"/>
      <protection/>
    </xf>
    <xf numFmtId="0" fontId="52" fillId="0" borderId="0" xfId="47" applyFont="1" applyBorder="1" applyAlignment="1">
      <alignment vertical="center"/>
      <protection/>
    </xf>
    <xf numFmtId="0" fontId="6"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6" fillId="0" borderId="0" xfId="0" applyFont="1" applyFill="1" applyBorder="1" applyAlignment="1">
      <alignment/>
    </xf>
    <xf numFmtId="4" fontId="6" fillId="0" borderId="0" xfId="0" applyNumberFormat="1" applyFont="1" applyFill="1" applyBorder="1" applyAlignment="1">
      <alignment horizontal="right"/>
    </xf>
    <xf numFmtId="0" fontId="6" fillId="0" borderId="24" xfId="0" applyFont="1" applyFill="1" applyBorder="1" applyAlignment="1">
      <alignment/>
    </xf>
    <xf numFmtId="4" fontId="6" fillId="0" borderId="24" xfId="0" applyNumberFormat="1" applyFont="1" applyFill="1" applyBorder="1" applyAlignment="1">
      <alignment/>
    </xf>
    <xf numFmtId="4" fontId="6" fillId="0" borderId="24" xfId="0" applyNumberFormat="1" applyFont="1" applyFill="1" applyBorder="1" applyAlignment="1">
      <alignment horizontal="left"/>
    </xf>
    <xf numFmtId="0" fontId="6" fillId="0" borderId="25" xfId="47" applyFont="1" applyFill="1" applyBorder="1" applyAlignment="1" applyProtection="1">
      <alignment horizontal="left" vertical="center"/>
      <protection locked="0"/>
    </xf>
    <xf numFmtId="0" fontId="6" fillId="0" borderId="35" xfId="47" applyFont="1" applyBorder="1" applyAlignment="1" applyProtection="1">
      <alignment horizontal="center" vertical="center" wrapText="1"/>
      <protection locked="0"/>
    </xf>
    <xf numFmtId="0" fontId="84" fillId="0" borderId="0" xfId="0" applyFont="1" applyAlignment="1">
      <alignment/>
    </xf>
    <xf numFmtId="0" fontId="79" fillId="0" borderId="0" xfId="0" applyFont="1" applyAlignment="1">
      <alignment/>
    </xf>
    <xf numFmtId="0" fontId="74" fillId="0" borderId="0" xfId="0" applyFont="1" applyAlignment="1">
      <alignment/>
    </xf>
    <xf numFmtId="3" fontId="79" fillId="0" borderId="0" xfId="0" applyNumberFormat="1" applyFont="1" applyAlignment="1">
      <alignment/>
    </xf>
    <xf numFmtId="3" fontId="74" fillId="0" borderId="0" xfId="0" applyNumberFormat="1" applyFont="1" applyAlignment="1">
      <alignment/>
    </xf>
    <xf numFmtId="0" fontId="79" fillId="0" borderId="0" xfId="0" applyFont="1" applyAlignment="1">
      <alignment horizontal="justify"/>
    </xf>
    <xf numFmtId="0" fontId="79" fillId="0" borderId="0" xfId="0" applyFont="1" applyAlignment="1">
      <alignment/>
    </xf>
    <xf numFmtId="0" fontId="14" fillId="0" borderId="0" xfId="0" applyFont="1" applyAlignment="1">
      <alignment/>
    </xf>
    <xf numFmtId="0" fontId="6" fillId="0" borderId="0" xfId="48" applyFont="1" applyBorder="1" applyAlignment="1">
      <alignment vertical="center"/>
      <protection/>
    </xf>
    <xf numFmtId="0" fontId="92" fillId="0" borderId="24" xfId="48" applyFont="1" applyBorder="1" applyAlignment="1">
      <alignment vertical="center" wrapText="1"/>
      <protection/>
    </xf>
    <xf numFmtId="0" fontId="10" fillId="0" borderId="24" xfId="48" applyFont="1" applyBorder="1" applyAlignment="1">
      <alignment vertical="center" wrapText="1"/>
      <protection/>
    </xf>
    <xf numFmtId="0" fontId="10" fillId="0" borderId="24" xfId="48" applyFont="1" applyBorder="1" applyAlignment="1">
      <alignment horizontal="right" vertical="center" wrapText="1"/>
      <protection/>
    </xf>
    <xf numFmtId="0" fontId="93" fillId="0" borderId="47" xfId="48" applyFont="1" applyFill="1" applyBorder="1" applyAlignment="1">
      <alignment horizontal="left" vertical="center"/>
      <protection/>
    </xf>
    <xf numFmtId="49" fontId="8" fillId="0" borderId="47" xfId="48" applyNumberFormat="1" applyFont="1" applyFill="1" applyBorder="1" applyAlignment="1">
      <alignment horizontal="center" vertical="center" wrapText="1"/>
      <protection/>
    </xf>
    <xf numFmtId="3" fontId="8" fillId="0" borderId="47" xfId="48" applyNumberFormat="1" applyFont="1" applyFill="1" applyBorder="1" applyAlignment="1">
      <alignment horizontal="center" vertical="center" wrapText="1"/>
      <protection/>
    </xf>
    <xf numFmtId="0" fontId="8" fillId="0" borderId="24" xfId="48" applyFont="1" applyBorder="1" applyAlignment="1">
      <alignment vertical="center" wrapText="1"/>
      <protection/>
    </xf>
    <xf numFmtId="3" fontId="8" fillId="0" borderId="24" xfId="48" applyNumberFormat="1" applyFont="1" applyFill="1" applyBorder="1" applyAlignment="1">
      <alignment horizontal="center" vertical="center" wrapText="1"/>
      <protection/>
    </xf>
    <xf numFmtId="49" fontId="8" fillId="0" borderId="24" xfId="48" applyNumberFormat="1" applyFont="1" applyBorder="1" applyAlignment="1">
      <alignment horizontal="center" vertical="center" wrapText="1"/>
      <protection/>
    </xf>
    <xf numFmtId="0" fontId="8" fillId="0" borderId="0" xfId="48" applyFont="1" applyBorder="1" applyAlignment="1">
      <alignment vertical="center"/>
      <protection/>
    </xf>
    <xf numFmtId="0" fontId="6" fillId="0" borderId="24" xfId="48" applyFont="1" applyBorder="1" applyAlignment="1">
      <alignment vertical="center" wrapText="1"/>
      <protection/>
    </xf>
    <xf numFmtId="0" fontId="6" fillId="0" borderId="24" xfId="48" applyFont="1" applyBorder="1" applyAlignment="1">
      <alignment horizontal="center" vertical="center"/>
      <protection/>
    </xf>
    <xf numFmtId="49" fontId="6" fillId="0" borderId="24" xfId="48" applyNumberFormat="1" applyFont="1" applyBorder="1" applyAlignment="1">
      <alignment horizontal="center" vertical="center"/>
      <protection/>
    </xf>
    <xf numFmtId="3" fontId="79" fillId="0" borderId="24" xfId="48" applyNumberFormat="1" applyFont="1" applyBorder="1" applyAlignment="1">
      <alignment horizontal="center" vertical="center"/>
      <protection/>
    </xf>
    <xf numFmtId="3" fontId="79" fillId="0" borderId="24" xfId="48" applyNumberFormat="1" applyFont="1" applyBorder="1" applyAlignment="1">
      <alignment vertical="center"/>
      <protection/>
    </xf>
    <xf numFmtId="3" fontId="6" fillId="0" borderId="0" xfId="48" applyNumberFormat="1" applyFont="1" applyBorder="1" applyAlignment="1">
      <alignment vertical="center"/>
      <protection/>
    </xf>
    <xf numFmtId="3" fontId="14" fillId="0" borderId="0" xfId="0" applyNumberFormat="1" applyFont="1" applyAlignment="1">
      <alignment/>
    </xf>
    <xf numFmtId="3" fontId="6" fillId="0" borderId="24" xfId="48" applyNumberFormat="1" applyFont="1" applyBorder="1" applyAlignment="1">
      <alignment horizontal="center" vertical="center"/>
      <protection/>
    </xf>
    <xf numFmtId="3" fontId="6" fillId="0" borderId="24" xfId="48" applyNumberFormat="1" applyFont="1" applyBorder="1" applyAlignment="1">
      <alignment vertical="center"/>
      <protection/>
    </xf>
    <xf numFmtId="3" fontId="79" fillId="0" borderId="24" xfId="48" applyNumberFormat="1" applyFont="1" applyFill="1" applyBorder="1" applyAlignment="1">
      <alignment horizontal="center" vertical="center"/>
      <protection/>
    </xf>
    <xf numFmtId="3" fontId="6" fillId="0" borderId="24" xfId="48" applyNumberFormat="1" applyFont="1" applyFill="1" applyBorder="1" applyAlignment="1">
      <alignment horizontal="center" vertical="center"/>
      <protection/>
    </xf>
    <xf numFmtId="0" fontId="6" fillId="0" borderId="24" xfId="48" applyFont="1" applyBorder="1" applyAlignment="1">
      <alignment horizontal="center" vertical="center" wrapText="1"/>
      <protection/>
    </xf>
    <xf numFmtId="0" fontId="93" fillId="0" borderId="0" xfId="48" applyFont="1" applyBorder="1" applyAlignment="1">
      <alignment vertical="center" wrapText="1"/>
      <protection/>
    </xf>
    <xf numFmtId="49" fontId="79" fillId="0" borderId="0" xfId="48" applyNumberFormat="1" applyFont="1" applyBorder="1" applyAlignment="1">
      <alignment vertical="center" wrapText="1"/>
      <protection/>
    </xf>
    <xf numFmtId="0" fontId="79" fillId="0" borderId="0" xfId="48" applyFont="1" applyBorder="1" applyAlignment="1">
      <alignment vertical="center" wrapText="1"/>
      <protection/>
    </xf>
    <xf numFmtId="0" fontId="79" fillId="0" borderId="0" xfId="48" applyFont="1" applyBorder="1" applyAlignment="1">
      <alignment horizontal="center" vertical="center"/>
      <protection/>
    </xf>
    <xf numFmtId="0" fontId="79" fillId="0" borderId="0" xfId="47" applyFont="1" applyAlignment="1">
      <alignment horizontal="left" vertical="center"/>
      <protection/>
    </xf>
    <xf numFmtId="0" fontId="79" fillId="0" borderId="0" xfId="47" applyFont="1" applyAlignment="1">
      <alignment horizontal="right" vertical="center"/>
      <protection/>
    </xf>
    <xf numFmtId="0" fontId="79" fillId="0" borderId="0" xfId="47" applyFont="1" applyFill="1" applyAlignment="1">
      <alignment horizontal="right" vertical="center"/>
      <protection/>
    </xf>
    <xf numFmtId="0" fontId="79" fillId="0" borderId="0" xfId="47" applyFont="1" applyFill="1" applyAlignment="1">
      <alignment horizontal="left" vertical="center"/>
      <protection/>
    </xf>
    <xf numFmtId="0" fontId="6" fillId="0" borderId="0" xfId="47" applyFont="1" applyFill="1" applyAlignment="1">
      <alignment horizontal="left" vertical="center"/>
      <protection/>
    </xf>
    <xf numFmtId="0" fontId="6" fillId="0" borderId="0" xfId="48" applyFont="1" applyBorder="1" applyAlignment="1">
      <alignment vertical="center" wrapText="1"/>
      <protection/>
    </xf>
    <xf numFmtId="0" fontId="79" fillId="0" borderId="0" xfId="48" applyFont="1" applyBorder="1" applyAlignment="1">
      <alignment vertical="center"/>
      <protection/>
    </xf>
    <xf numFmtId="3" fontId="79" fillId="0" borderId="0" xfId="48" applyNumberFormat="1" applyFont="1" applyBorder="1" applyAlignment="1">
      <alignment vertical="center"/>
      <protection/>
    </xf>
    <xf numFmtId="0" fontId="6" fillId="0" borderId="0" xfId="47" applyFont="1" applyFill="1" applyAlignment="1">
      <alignment horizontal="right" vertical="center"/>
      <protection/>
    </xf>
    <xf numFmtId="0" fontId="79" fillId="0" borderId="0" xfId="0" applyFont="1" applyAlignment="1">
      <alignment horizontal="center"/>
    </xf>
    <xf numFmtId="0" fontId="6" fillId="0" borderId="45" xfId="47" applyFont="1" applyFill="1" applyBorder="1" applyAlignment="1" applyProtection="1">
      <alignment vertical="center" wrapText="1"/>
      <protection locked="0"/>
    </xf>
    <xf numFmtId="0" fontId="6" fillId="0" borderId="61" xfId="47" applyFont="1" applyFill="1" applyBorder="1" applyAlignment="1" applyProtection="1">
      <alignment vertical="center" wrapText="1"/>
      <protection locked="0"/>
    </xf>
    <xf numFmtId="0" fontId="6" fillId="0" borderId="47" xfId="47" applyFont="1" applyFill="1" applyBorder="1" applyAlignment="1" applyProtection="1">
      <alignment vertical="center" wrapText="1"/>
      <protection locked="0"/>
    </xf>
    <xf numFmtId="0" fontId="6" fillId="0" borderId="48" xfId="47" applyFont="1" applyFill="1" applyBorder="1" applyAlignment="1" applyProtection="1">
      <alignment vertical="center" wrapText="1"/>
      <protection locked="0"/>
    </xf>
    <xf numFmtId="3" fontId="6" fillId="0" borderId="47" xfId="47" applyNumberFormat="1" applyFont="1" applyFill="1" applyBorder="1" applyAlignment="1" applyProtection="1">
      <alignment vertical="center" wrapText="1"/>
      <protection locked="0"/>
    </xf>
    <xf numFmtId="3" fontId="6" fillId="0" borderId="48" xfId="47" applyNumberFormat="1" applyFont="1" applyFill="1" applyBorder="1" applyAlignment="1" applyProtection="1">
      <alignment vertical="center" wrapText="1"/>
      <protection locked="0"/>
    </xf>
    <xf numFmtId="3" fontId="6" fillId="0" borderId="45" xfId="47" applyNumberFormat="1" applyFont="1" applyFill="1" applyBorder="1" applyAlignment="1" applyProtection="1">
      <alignment vertical="center" wrapText="1"/>
      <protection locked="0"/>
    </xf>
    <xf numFmtId="0" fontId="0" fillId="0" borderId="145" xfId="0" applyFont="1" applyBorder="1" applyAlignment="1">
      <alignment vertical="center"/>
    </xf>
    <xf numFmtId="0" fontId="0" fillId="0" borderId="48" xfId="0" applyFont="1" applyBorder="1" applyAlignment="1">
      <alignment vertical="center"/>
    </xf>
    <xf numFmtId="0" fontId="6" fillId="39" borderId="45" xfId="47" applyFont="1" applyFill="1" applyBorder="1" applyAlignment="1" applyProtection="1">
      <alignment vertical="center"/>
      <protection locked="0"/>
    </xf>
    <xf numFmtId="0" fontId="0" fillId="39" borderId="48" xfId="0" applyFill="1" applyBorder="1" applyAlignment="1">
      <alignment vertical="center"/>
    </xf>
    <xf numFmtId="3" fontId="6" fillId="0" borderId="24" xfId="47" applyNumberFormat="1" applyFont="1" applyFill="1" applyBorder="1" applyAlignment="1" applyProtection="1">
      <alignment vertical="center" wrapText="1"/>
      <protection locked="0"/>
    </xf>
    <xf numFmtId="3" fontId="6" fillId="0" borderId="30" xfId="47" applyNumberFormat="1" applyFont="1" applyFill="1" applyBorder="1" applyAlignment="1" applyProtection="1">
      <alignment vertical="center" wrapText="1"/>
      <protection locked="0"/>
    </xf>
    <xf numFmtId="3" fontId="6" fillId="0" borderId="28" xfId="47" applyNumberFormat="1" applyFont="1" applyFill="1" applyBorder="1" applyAlignment="1" applyProtection="1">
      <alignment vertical="center" wrapText="1"/>
      <protection locked="0"/>
    </xf>
    <xf numFmtId="0" fontId="0" fillId="0" borderId="100" xfId="0" applyFont="1" applyBorder="1" applyAlignment="1">
      <alignment vertical="center"/>
    </xf>
    <xf numFmtId="0" fontId="0" fillId="0" borderId="30" xfId="0" applyFont="1" applyBorder="1" applyAlignment="1">
      <alignment vertical="center"/>
    </xf>
    <xf numFmtId="0" fontId="6" fillId="39" borderId="28" xfId="47" applyFont="1" applyFill="1" applyBorder="1" applyAlignment="1" applyProtection="1">
      <alignment vertical="center"/>
      <protection locked="0"/>
    </xf>
    <xf numFmtId="0" fontId="0" fillId="39" borderId="30" xfId="0" applyFill="1" applyBorder="1" applyAlignment="1">
      <alignment vertical="center"/>
    </xf>
    <xf numFmtId="0" fontId="6" fillId="0" borderId="36" xfId="47" applyFont="1" applyFill="1" applyBorder="1" applyAlignment="1" applyProtection="1">
      <alignment vertical="center" wrapText="1"/>
      <protection locked="0"/>
    </xf>
    <xf numFmtId="0" fontId="6" fillId="0" borderId="63" xfId="47" applyFont="1" applyFill="1" applyBorder="1" applyAlignment="1" applyProtection="1">
      <alignment vertical="center" wrapText="1"/>
      <protection locked="0"/>
    </xf>
    <xf numFmtId="0" fontId="6" fillId="0" borderId="51" xfId="47" applyFont="1" applyFill="1" applyBorder="1" applyAlignment="1" applyProtection="1">
      <alignment vertical="center" wrapText="1"/>
      <protection locked="0"/>
    </xf>
    <xf numFmtId="0" fontId="6" fillId="0" borderId="98" xfId="47" applyFont="1" applyFill="1" applyBorder="1" applyAlignment="1" applyProtection="1">
      <alignment vertical="center" wrapText="1"/>
      <protection locked="0"/>
    </xf>
    <xf numFmtId="3" fontId="6" fillId="0" borderId="36" xfId="47" applyNumberFormat="1" applyFont="1" applyFill="1" applyBorder="1" applyAlignment="1" applyProtection="1">
      <alignment vertical="center" wrapText="1"/>
      <protection locked="0"/>
    </xf>
    <xf numFmtId="3" fontId="6" fillId="0" borderId="51" xfId="47" applyNumberFormat="1" applyFont="1" applyFill="1" applyBorder="1" applyAlignment="1" applyProtection="1">
      <alignment vertical="center" wrapText="1"/>
      <protection locked="0"/>
    </xf>
    <xf numFmtId="3" fontId="6" fillId="0" borderId="98" xfId="47" applyNumberFormat="1" applyFont="1" applyFill="1" applyBorder="1" applyAlignment="1" applyProtection="1">
      <alignment vertical="center" wrapText="1"/>
      <protection locked="0"/>
    </xf>
    <xf numFmtId="0" fontId="0" fillId="0" borderId="36" xfId="0" applyFont="1" applyBorder="1" applyAlignment="1">
      <alignment vertical="center"/>
    </xf>
    <xf numFmtId="0" fontId="0" fillId="0" borderId="98" xfId="0" applyFont="1" applyBorder="1" applyAlignment="1">
      <alignment vertical="center"/>
    </xf>
    <xf numFmtId="0" fontId="0" fillId="0" borderId="36" xfId="0" applyBorder="1" applyAlignment="1">
      <alignment vertical="center"/>
    </xf>
    <xf numFmtId="0" fontId="0" fillId="0" borderId="98" xfId="0" applyBorder="1" applyAlignment="1">
      <alignment vertical="center"/>
    </xf>
    <xf numFmtId="0" fontId="0" fillId="0" borderId="144" xfId="0" applyFont="1" applyBorder="1" applyAlignment="1">
      <alignment vertical="center"/>
    </xf>
    <xf numFmtId="0" fontId="6" fillId="39" borderId="36" xfId="47" applyFont="1" applyFill="1" applyBorder="1" applyAlignment="1" applyProtection="1">
      <alignment vertical="center" wrapText="1"/>
      <protection locked="0"/>
    </xf>
    <xf numFmtId="0" fontId="0" fillId="39" borderId="98" xfId="0" applyFill="1" applyBorder="1" applyAlignment="1">
      <alignment vertical="center"/>
    </xf>
    <xf numFmtId="0" fontId="8" fillId="0" borderId="12" xfId="47" applyFont="1" applyFill="1" applyBorder="1" applyAlignment="1" applyProtection="1">
      <alignment vertical="center" wrapText="1"/>
      <protection locked="0"/>
    </xf>
    <xf numFmtId="0" fontId="8" fillId="0" borderId="22" xfId="47" applyFont="1" applyFill="1" applyBorder="1" applyAlignment="1" applyProtection="1">
      <alignment vertical="center" wrapText="1"/>
      <protection locked="0"/>
    </xf>
    <xf numFmtId="0" fontId="8" fillId="0" borderId="13" xfId="47" applyFont="1" applyFill="1" applyBorder="1" applyAlignment="1" applyProtection="1">
      <alignment vertical="center" wrapText="1"/>
      <protection locked="0"/>
    </xf>
    <xf numFmtId="0" fontId="8" fillId="0" borderId="14" xfId="47" applyFont="1" applyFill="1" applyBorder="1" applyAlignment="1" applyProtection="1">
      <alignment vertical="center" wrapText="1"/>
      <protection locked="0"/>
    </xf>
    <xf numFmtId="3" fontId="8" fillId="0" borderId="12" xfId="47" applyNumberFormat="1" applyFont="1" applyFill="1" applyBorder="1" applyAlignment="1" applyProtection="1">
      <alignment vertical="center" wrapText="1"/>
      <protection locked="0"/>
    </xf>
    <xf numFmtId="3" fontId="8" fillId="0" borderId="13" xfId="47" applyNumberFormat="1" applyFont="1" applyFill="1" applyBorder="1" applyAlignment="1" applyProtection="1">
      <alignment vertical="center" wrapText="1"/>
      <protection locked="0"/>
    </xf>
    <xf numFmtId="3" fontId="8" fillId="0" borderId="14" xfId="47" applyNumberFormat="1" applyFont="1" applyFill="1" applyBorder="1" applyAlignment="1" applyProtection="1">
      <alignment vertical="center" wrapText="1"/>
      <protection locked="0"/>
    </xf>
    <xf numFmtId="0" fontId="0" fillId="0" borderId="12" xfId="0" applyFont="1" applyBorder="1" applyAlignment="1">
      <alignment vertical="center"/>
    </xf>
    <xf numFmtId="0" fontId="0" fillId="0" borderId="14" xfId="0" applyFont="1" applyBorder="1" applyAlignment="1">
      <alignment vertical="center"/>
    </xf>
    <xf numFmtId="0" fontId="62" fillId="0" borderId="12" xfId="0" applyFont="1" applyBorder="1" applyAlignment="1">
      <alignment vertical="center"/>
    </xf>
    <xf numFmtId="0" fontId="62" fillId="0" borderId="14" xfId="0" applyFont="1" applyBorder="1" applyAlignment="1">
      <alignment vertical="center"/>
    </xf>
    <xf numFmtId="0" fontId="0" fillId="0" borderId="27" xfId="0" applyFont="1" applyBorder="1" applyAlignment="1">
      <alignment vertical="center"/>
    </xf>
    <xf numFmtId="0" fontId="8" fillId="39" borderId="12" xfId="47" applyFont="1" applyFill="1" applyBorder="1" applyAlignment="1" applyProtection="1">
      <alignment vertical="center" wrapText="1"/>
      <protection locked="0"/>
    </xf>
    <xf numFmtId="0" fontId="0" fillId="39" borderId="14" xfId="0" applyFill="1" applyBorder="1" applyAlignment="1">
      <alignment vertical="center"/>
    </xf>
    <xf numFmtId="3" fontId="6" fillId="0" borderId="45" xfId="47" applyNumberFormat="1" applyFont="1" applyFill="1" applyBorder="1" applyAlignment="1" applyProtection="1">
      <alignment horizontal="right" vertical="center" wrapText="1"/>
      <protection locked="0"/>
    </xf>
    <xf numFmtId="3" fontId="6" fillId="0" borderId="47" xfId="47" applyNumberFormat="1" applyFont="1" applyFill="1" applyBorder="1" applyAlignment="1" applyProtection="1">
      <alignment horizontal="right" vertical="center" wrapText="1"/>
      <protection locked="0"/>
    </xf>
    <xf numFmtId="3" fontId="6" fillId="0" borderId="48" xfId="47" applyNumberFormat="1" applyFont="1" applyFill="1" applyBorder="1" applyAlignment="1" applyProtection="1">
      <alignment horizontal="right" vertical="center" wrapText="1"/>
      <protection locked="0"/>
    </xf>
    <xf numFmtId="3" fontId="6" fillId="0" borderId="61" xfId="47" applyNumberFormat="1" applyFont="1" applyFill="1" applyBorder="1" applyAlignment="1" applyProtection="1">
      <alignment horizontal="right" vertical="center" wrapText="1"/>
      <protection locked="0"/>
    </xf>
    <xf numFmtId="3" fontId="6" fillId="0" borderId="28" xfId="47" applyNumberFormat="1" applyFont="1" applyFill="1" applyBorder="1" applyAlignment="1" applyProtection="1">
      <alignment horizontal="right" vertical="center" wrapText="1"/>
      <protection locked="0"/>
    </xf>
    <xf numFmtId="0" fontId="6" fillId="0" borderId="24" xfId="47" applyFont="1" applyFill="1" applyBorder="1" applyAlignment="1" applyProtection="1">
      <alignment horizontal="right" vertical="center" wrapText="1"/>
      <protection locked="0"/>
    </xf>
    <xf numFmtId="3" fontId="6" fillId="0" borderId="30" xfId="47" applyNumberFormat="1" applyFont="1" applyFill="1" applyBorder="1" applyAlignment="1" applyProtection="1">
      <alignment horizontal="right" vertical="center" wrapText="1"/>
      <protection locked="0"/>
    </xf>
    <xf numFmtId="3" fontId="6" fillId="0" borderId="24" xfId="47" applyNumberFormat="1" applyFont="1" applyFill="1" applyBorder="1" applyAlignment="1" applyProtection="1">
      <alignment horizontal="right" vertical="center" wrapText="1"/>
      <protection locked="0"/>
    </xf>
    <xf numFmtId="3" fontId="6" fillId="0" borderId="29" xfId="47" applyNumberFormat="1" applyFont="1" applyFill="1" applyBorder="1" applyAlignment="1" applyProtection="1">
      <alignment horizontal="right" vertical="center" wrapText="1"/>
      <protection locked="0"/>
    </xf>
    <xf numFmtId="0" fontId="6" fillId="0" borderId="28" xfId="47" applyFont="1" applyFill="1" applyBorder="1" applyAlignment="1" applyProtection="1">
      <alignment horizontal="right" vertical="center" wrapText="1"/>
      <protection locked="0"/>
    </xf>
    <xf numFmtId="0" fontId="6" fillId="0" borderId="17" xfId="47" applyFont="1" applyFill="1" applyBorder="1" applyAlignment="1" applyProtection="1">
      <alignment horizontal="right" vertical="center" wrapText="1"/>
      <protection locked="0"/>
    </xf>
    <xf numFmtId="3" fontId="6" fillId="0" borderId="31" xfId="47" applyNumberFormat="1" applyFont="1" applyFill="1" applyBorder="1" applyAlignment="1" applyProtection="1">
      <alignment horizontal="right" vertical="center" wrapText="1"/>
      <protection locked="0"/>
    </xf>
    <xf numFmtId="3" fontId="6" fillId="0" borderId="10" xfId="47" applyNumberFormat="1" applyFont="1" applyFill="1" applyBorder="1" applyAlignment="1" applyProtection="1">
      <alignment horizontal="right" vertical="center" wrapText="1"/>
      <protection locked="0"/>
    </xf>
    <xf numFmtId="3" fontId="6" fillId="0" borderId="17" xfId="47" applyNumberFormat="1" applyFont="1" applyFill="1" applyBorder="1" applyAlignment="1" applyProtection="1">
      <alignment horizontal="right" vertical="center" wrapText="1"/>
      <protection locked="0"/>
    </xf>
    <xf numFmtId="3" fontId="6" fillId="0" borderId="34" xfId="47" applyNumberFormat="1" applyFont="1" applyFill="1" applyBorder="1" applyAlignment="1" applyProtection="1">
      <alignment horizontal="right" vertical="center" wrapText="1"/>
      <protection locked="0"/>
    </xf>
    <xf numFmtId="0" fontId="8" fillId="0" borderId="64" xfId="47" applyFont="1" applyFill="1" applyBorder="1" applyAlignment="1" applyProtection="1">
      <alignment horizontal="right" vertical="center" wrapText="1"/>
      <protection locked="0"/>
    </xf>
    <xf numFmtId="3" fontId="8" fillId="0" borderId="37" xfId="47" applyNumberFormat="1" applyFont="1" applyFill="1" applyBorder="1" applyAlignment="1" applyProtection="1">
      <alignment horizontal="right" vertical="center" wrapText="1"/>
      <protection locked="0"/>
    </xf>
    <xf numFmtId="3" fontId="8" fillId="0" borderId="38" xfId="47" applyNumberFormat="1" applyFont="1" applyFill="1" applyBorder="1" applyAlignment="1" applyProtection="1">
      <alignment horizontal="right" vertical="center" wrapText="1"/>
      <protection locked="0"/>
    </xf>
    <xf numFmtId="3" fontId="8" fillId="0" borderId="64" xfId="47" applyNumberFormat="1" applyFont="1" applyFill="1" applyBorder="1" applyAlignment="1" applyProtection="1">
      <alignment horizontal="right" vertical="center" wrapText="1"/>
      <protection locked="0"/>
    </xf>
    <xf numFmtId="3" fontId="8" fillId="0" borderId="151" xfId="47" applyNumberFormat="1" applyFont="1" applyFill="1" applyBorder="1" applyAlignment="1" applyProtection="1">
      <alignment horizontal="right" vertical="center" wrapText="1"/>
      <protection locked="0"/>
    </xf>
    <xf numFmtId="3" fontId="0" fillId="0" borderId="0" xfId="0" applyNumberFormat="1" applyAlignment="1">
      <alignment/>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vertical="center"/>
    </xf>
    <xf numFmtId="0" fontId="6" fillId="0" borderId="0" xfId="0" applyFont="1" applyBorder="1" applyAlignment="1">
      <alignment/>
    </xf>
    <xf numFmtId="0" fontId="6" fillId="0" borderId="0" xfId="0" applyFont="1" applyAlignment="1">
      <alignment horizontal="left" vertical="center" wrapText="1"/>
    </xf>
    <xf numFmtId="49" fontId="6" fillId="0" borderId="0" xfId="48" applyNumberFormat="1" applyFont="1" applyBorder="1" applyAlignment="1">
      <alignment vertical="center"/>
      <protection/>
    </xf>
    <xf numFmtId="0" fontId="79" fillId="0" borderId="0" xfId="48" applyFont="1" applyBorder="1" applyAlignment="1">
      <alignment vertical="center"/>
      <protection/>
    </xf>
    <xf numFmtId="3" fontId="79" fillId="0" borderId="0" xfId="48" applyNumberFormat="1" applyFont="1" applyBorder="1" applyAlignment="1">
      <alignment vertical="center"/>
      <protection/>
    </xf>
    <xf numFmtId="0" fontId="94" fillId="0" borderId="0" xfId="0" applyFont="1" applyAlignment="1">
      <alignment vertical="center"/>
    </xf>
    <xf numFmtId="0" fontId="95" fillId="0" borderId="0" xfId="0" applyFont="1" applyAlignment="1">
      <alignment/>
    </xf>
    <xf numFmtId="0" fontId="6" fillId="0" borderId="0" xfId="0" applyFont="1" applyAlignment="1">
      <alignment horizontal="left"/>
    </xf>
    <xf numFmtId="0" fontId="22" fillId="0" borderId="0" xfId="0" applyFont="1" applyAlignment="1">
      <alignment vertical="center"/>
    </xf>
    <xf numFmtId="0" fontId="14" fillId="0" borderId="0" xfId="0" applyFont="1" applyAlignment="1">
      <alignment vertical="center"/>
    </xf>
    <xf numFmtId="0" fontId="6" fillId="0" borderId="140" xfId="47" applyFont="1" applyBorder="1" applyAlignment="1" applyProtection="1">
      <alignment horizontal="center" vertical="center"/>
      <protection locked="0"/>
    </xf>
    <xf numFmtId="0" fontId="6" fillId="0" borderId="0" xfId="47" applyFont="1" applyAlignment="1">
      <alignment horizontal="left"/>
      <protection/>
    </xf>
    <xf numFmtId="0" fontId="6" fillId="0" borderId="32" xfId="47" applyFont="1" applyFill="1" applyBorder="1" applyAlignment="1" applyProtection="1">
      <alignment horizontal="center" vertical="center"/>
      <protection locked="0"/>
    </xf>
    <xf numFmtId="0" fontId="6" fillId="0" borderId="107" xfId="47" applyFont="1" applyFill="1" applyBorder="1" applyAlignment="1" applyProtection="1">
      <alignment horizontal="left" vertical="center" wrapText="1" indent="1" readingOrder="1"/>
      <protection locked="0"/>
    </xf>
    <xf numFmtId="0" fontId="6" fillId="0" borderId="38" xfId="47" applyFont="1" applyFill="1" applyBorder="1" applyAlignment="1" applyProtection="1">
      <alignment horizontal="left" vertical="center" wrapText="1" readingOrder="1"/>
      <protection locked="0"/>
    </xf>
    <xf numFmtId="3" fontId="6" fillId="0" borderId="151" xfId="47" applyNumberFormat="1" applyFont="1" applyFill="1" applyBorder="1" applyAlignment="1" applyProtection="1">
      <alignment horizontal="right" vertical="center"/>
      <protection locked="0"/>
    </xf>
    <xf numFmtId="3" fontId="6" fillId="0" borderId="37" xfId="47" applyNumberFormat="1" applyFont="1" applyFill="1" applyBorder="1" applyAlignment="1" applyProtection="1">
      <alignment horizontal="right" vertical="center"/>
      <protection locked="0"/>
    </xf>
    <xf numFmtId="3" fontId="6" fillId="0" borderId="73" xfId="47" applyNumberFormat="1" applyFont="1" applyFill="1" applyBorder="1" applyAlignment="1" applyProtection="1">
      <alignment horizontal="right" vertical="center"/>
      <protection locked="0"/>
    </xf>
    <xf numFmtId="3" fontId="6" fillId="0" borderId="38" xfId="47" applyNumberFormat="1" applyFont="1" applyFill="1" applyBorder="1" applyAlignment="1" applyProtection="1">
      <alignment horizontal="right" vertical="center"/>
      <protection locked="0"/>
    </xf>
    <xf numFmtId="4" fontId="79" fillId="0" borderId="0" xfId="47" applyNumberFormat="1" applyFont="1" applyFill="1" applyBorder="1" applyAlignment="1">
      <alignment vertical="center"/>
      <protection/>
    </xf>
    <xf numFmtId="0" fontId="11" fillId="0" borderId="27" xfId="0" applyFont="1" applyBorder="1" applyAlignment="1">
      <alignment/>
    </xf>
    <xf numFmtId="0" fontId="11" fillId="0" borderId="89" xfId="0" applyFont="1" applyBorder="1" applyAlignment="1">
      <alignment horizontal="justify"/>
    </xf>
    <xf numFmtId="0" fontId="10" fillId="0" borderId="89" xfId="0" applyFont="1" applyBorder="1" applyAlignment="1">
      <alignment/>
    </xf>
    <xf numFmtId="0" fontId="10" fillId="0" borderId="19" xfId="0" applyFont="1" applyBorder="1" applyAlignment="1">
      <alignment/>
    </xf>
    <xf numFmtId="49" fontId="10" fillId="0" borderId="31" xfId="0" applyNumberFormat="1" applyFont="1" applyBorder="1" applyAlignment="1">
      <alignment horizontal="center" vertical="center" wrapText="1"/>
    </xf>
    <xf numFmtId="0" fontId="10" fillId="0" borderId="3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2" xfId="0" applyFont="1" applyBorder="1" applyAlignment="1">
      <alignment horizontal="center" vertical="center" wrapText="1"/>
    </xf>
    <xf numFmtId="49" fontId="10" fillId="0" borderId="57"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06" xfId="0" applyFont="1" applyBorder="1" applyAlignment="1">
      <alignment vertical="top"/>
    </xf>
    <xf numFmtId="0" fontId="10" fillId="0" borderId="109" xfId="0" applyFont="1" applyBorder="1" applyAlignment="1">
      <alignment horizontal="justify" vertical="top" wrapText="1"/>
    </xf>
    <xf numFmtId="3" fontId="10" fillId="0" borderId="62" xfId="0" applyNumberFormat="1" applyFont="1" applyBorder="1" applyAlignment="1">
      <alignment wrapText="1"/>
    </xf>
    <xf numFmtId="3" fontId="10" fillId="0" borderId="59" xfId="0" applyNumberFormat="1" applyFont="1" applyBorder="1" applyAlignment="1">
      <alignment wrapText="1"/>
    </xf>
    <xf numFmtId="3" fontId="10" fillId="0" borderId="52" xfId="0" applyNumberFormat="1" applyFont="1" applyBorder="1" applyAlignment="1">
      <alignment wrapText="1"/>
    </xf>
    <xf numFmtId="0" fontId="10" fillId="0" borderId="36" xfId="0" applyFont="1" applyBorder="1" applyAlignment="1">
      <alignment/>
    </xf>
    <xf numFmtId="0" fontId="10" fillId="0" borderId="49" xfId="0" applyFont="1" applyBorder="1" applyAlignment="1">
      <alignment vertical="top"/>
    </xf>
    <xf numFmtId="3" fontId="10" fillId="0" borderId="100" xfId="0" applyNumberFormat="1" applyFont="1" applyBorder="1" applyAlignment="1">
      <alignment wrapText="1"/>
    </xf>
    <xf numFmtId="3" fontId="10" fillId="0" borderId="24" xfId="0" applyNumberFormat="1" applyFont="1" applyBorder="1" applyAlignment="1">
      <alignment wrapText="1"/>
    </xf>
    <xf numFmtId="3" fontId="10" fillId="0" borderId="49" xfId="0" applyNumberFormat="1" applyFont="1" applyBorder="1" applyAlignment="1">
      <alignment wrapText="1"/>
    </xf>
    <xf numFmtId="0" fontId="10" fillId="0" borderId="112" xfId="0" applyFont="1" applyBorder="1" applyAlignment="1">
      <alignment/>
    </xf>
    <xf numFmtId="0" fontId="10" fillId="0" borderId="112" xfId="0" applyFont="1" applyBorder="1" applyAlignment="1">
      <alignment vertical="top"/>
    </xf>
    <xf numFmtId="0" fontId="10" fillId="0" borderId="45" xfId="0" applyFont="1" applyBorder="1" applyAlignment="1">
      <alignment vertical="top"/>
    </xf>
    <xf numFmtId="0" fontId="10" fillId="0" borderId="49" xfId="0" applyFont="1" applyBorder="1" applyAlignment="1">
      <alignment horizontal="justify" vertical="top" wrapText="1"/>
    </xf>
    <xf numFmtId="0" fontId="10" fillId="0" borderId="100" xfId="0" applyFont="1" applyBorder="1" applyAlignment="1">
      <alignment vertical="top"/>
    </xf>
    <xf numFmtId="0" fontId="10" fillId="0" borderId="36" xfId="0" applyFont="1" applyBorder="1" applyAlignment="1">
      <alignment horizontal="justify" vertical="top" wrapText="1"/>
    </xf>
    <xf numFmtId="3" fontId="10" fillId="0" borderId="24" xfId="48" applyNumberFormat="1" applyFont="1" applyBorder="1" applyAlignment="1">
      <alignment wrapText="1"/>
      <protection/>
    </xf>
    <xf numFmtId="0" fontId="10" fillId="0" borderId="112" xfId="0" applyFont="1" applyBorder="1" applyAlignment="1">
      <alignment horizontal="justify" vertical="top" wrapText="1"/>
    </xf>
    <xf numFmtId="0" fontId="10" fillId="0" borderId="49" xfId="0" applyFont="1" applyBorder="1" applyAlignment="1">
      <alignment horizontal="left" vertical="top" wrapText="1"/>
    </xf>
    <xf numFmtId="0" fontId="10" fillId="0" borderId="112" xfId="0" applyFont="1" applyBorder="1" applyAlignment="1">
      <alignment horizontal="left" vertical="top" wrapText="1"/>
    </xf>
    <xf numFmtId="0" fontId="10" fillId="0" borderId="64" xfId="0" applyFont="1" applyBorder="1" applyAlignment="1">
      <alignment horizontal="left" vertical="top" wrapText="1"/>
    </xf>
    <xf numFmtId="0" fontId="10" fillId="0" borderId="143" xfId="0" applyFont="1" applyBorder="1" applyAlignment="1">
      <alignment horizontal="left" vertical="top" wrapText="1"/>
    </xf>
    <xf numFmtId="3" fontId="10" fillId="0" borderId="17" xfId="0" applyNumberFormat="1" applyFont="1" applyBorder="1" applyAlignment="1">
      <alignment wrapText="1"/>
    </xf>
    <xf numFmtId="3" fontId="10" fillId="0" borderId="37" xfId="0" applyNumberFormat="1" applyFont="1" applyBorder="1" applyAlignment="1">
      <alignment wrapText="1"/>
    </xf>
    <xf numFmtId="3" fontId="10" fillId="0" borderId="10" xfId="0" applyNumberFormat="1" applyFont="1" applyBorder="1" applyAlignment="1">
      <alignment wrapText="1"/>
    </xf>
    <xf numFmtId="0" fontId="0" fillId="0" borderId="0" xfId="0" applyFill="1" applyAlignment="1">
      <alignment horizontal="right" vertical="center"/>
    </xf>
    <xf numFmtId="0" fontId="81" fillId="0" borderId="11" xfId="0" applyFont="1" applyFill="1" applyBorder="1" applyAlignment="1">
      <alignment vertical="center"/>
    </xf>
    <xf numFmtId="0" fontId="81" fillId="0" borderId="11" xfId="0" applyFont="1" applyFill="1" applyBorder="1" applyAlignment="1">
      <alignment horizontal="center" vertical="center"/>
    </xf>
    <xf numFmtId="0" fontId="81" fillId="0" borderId="11" xfId="0" applyFont="1" applyFill="1" applyBorder="1" applyAlignment="1">
      <alignment horizontal="center" vertical="center"/>
    </xf>
    <xf numFmtId="3" fontId="83" fillId="0" borderId="11" xfId="0" applyNumberFormat="1" applyFont="1" applyFill="1" applyBorder="1" applyAlignment="1">
      <alignment vertical="center"/>
    </xf>
    <xf numFmtId="3" fontId="83" fillId="0" borderId="11" xfId="0" applyNumberFormat="1" applyFont="1" applyFill="1" applyBorder="1" applyAlignment="1">
      <alignment horizontal="right" vertical="center"/>
    </xf>
    <xf numFmtId="3" fontId="81" fillId="0" borderId="35" xfId="0" applyNumberFormat="1" applyFont="1" applyFill="1" applyBorder="1" applyAlignment="1">
      <alignment vertical="center"/>
    </xf>
    <xf numFmtId="3" fontId="81" fillId="0" borderId="35" xfId="0" applyNumberFormat="1" applyFont="1" applyFill="1" applyBorder="1" applyAlignment="1">
      <alignment horizontal="right" vertical="center"/>
    </xf>
    <xf numFmtId="3" fontId="81" fillId="0" borderId="16" xfId="0" applyNumberFormat="1" applyFont="1" applyFill="1" applyBorder="1" applyAlignment="1">
      <alignment vertical="center"/>
    </xf>
    <xf numFmtId="3" fontId="81" fillId="0" borderId="16" xfId="0" applyNumberFormat="1" applyFont="1" applyFill="1" applyBorder="1" applyAlignment="1">
      <alignment horizontal="right" vertical="center"/>
    </xf>
    <xf numFmtId="3" fontId="79" fillId="0" borderId="16" xfId="0" applyNumberFormat="1" applyFont="1" applyFill="1" applyBorder="1" applyAlignment="1">
      <alignment horizontal="right" vertical="center"/>
    </xf>
    <xf numFmtId="3" fontId="81" fillId="0" borderId="56" xfId="0" applyNumberFormat="1" applyFont="1" applyFill="1" applyBorder="1" applyAlignment="1">
      <alignment vertical="center"/>
    </xf>
    <xf numFmtId="3" fontId="81" fillId="0" borderId="56" xfId="0" applyNumberFormat="1" applyFont="1" applyFill="1" applyBorder="1" applyAlignment="1">
      <alignment horizontal="right" vertical="center"/>
    </xf>
    <xf numFmtId="3" fontId="79" fillId="0" borderId="35" xfId="0" applyNumberFormat="1" applyFont="1" applyFill="1" applyBorder="1" applyAlignment="1">
      <alignment horizontal="right" vertical="center"/>
    </xf>
    <xf numFmtId="3" fontId="81" fillId="0" borderId="140" xfId="0" applyNumberFormat="1" applyFont="1" applyFill="1" applyBorder="1" applyAlignment="1">
      <alignment vertical="center"/>
    </xf>
    <xf numFmtId="3" fontId="81" fillId="0" borderId="140" xfId="0" applyNumberFormat="1" applyFont="1" applyFill="1" applyBorder="1" applyAlignment="1">
      <alignment horizontal="right" vertical="center"/>
    </xf>
    <xf numFmtId="3" fontId="81" fillId="0" borderId="11" xfId="0" applyNumberFormat="1" applyFont="1" applyFill="1" applyBorder="1" applyAlignment="1">
      <alignment horizontal="right" vertical="center"/>
    </xf>
    <xf numFmtId="3" fontId="83" fillId="0" borderId="35" xfId="0" applyNumberFormat="1" applyFont="1" applyFill="1" applyBorder="1" applyAlignment="1">
      <alignment vertical="center"/>
    </xf>
    <xf numFmtId="3" fontId="83" fillId="0" borderId="32" xfId="0" applyNumberFormat="1" applyFont="1" applyFill="1" applyBorder="1" applyAlignment="1">
      <alignment vertical="center"/>
    </xf>
    <xf numFmtId="3" fontId="81" fillId="0" borderId="32" xfId="0" applyNumberFormat="1" applyFont="1" applyFill="1" applyBorder="1" applyAlignment="1">
      <alignment horizontal="right" vertical="center"/>
    </xf>
    <xf numFmtId="0" fontId="6" fillId="0" borderId="0" xfId="0" applyFont="1" applyFill="1" applyAlignment="1">
      <alignment/>
    </xf>
    <xf numFmtId="0" fontId="14" fillId="0" borderId="0" xfId="0" applyFont="1" applyFill="1" applyAlignment="1">
      <alignment vertical="center"/>
    </xf>
    <xf numFmtId="4" fontId="14" fillId="0" borderId="0" xfId="0" applyNumberFormat="1" applyFont="1" applyFill="1" applyAlignment="1">
      <alignment vertical="center"/>
    </xf>
    <xf numFmtId="4" fontId="74" fillId="0" borderId="0" xfId="0" applyNumberFormat="1" applyFont="1" applyFill="1" applyAlignment="1">
      <alignment vertical="center"/>
    </xf>
    <xf numFmtId="0" fontId="6" fillId="0" borderId="0" xfId="0" applyFont="1" applyFill="1" applyAlignment="1">
      <alignment vertical="center"/>
    </xf>
    <xf numFmtId="4" fontId="6" fillId="0" borderId="0" xfId="0" applyNumberFormat="1" applyFont="1" applyFill="1" applyAlignment="1">
      <alignment vertical="center"/>
    </xf>
    <xf numFmtId="4" fontId="79" fillId="0" borderId="0" xfId="0" applyNumberFormat="1" applyFont="1" applyFill="1" applyAlignment="1">
      <alignment vertical="center"/>
    </xf>
    <xf numFmtId="3" fontId="0" fillId="0" borderId="0" xfId="0" applyNumberFormat="1" applyAlignment="1">
      <alignment vertical="center"/>
    </xf>
    <xf numFmtId="3" fontId="6" fillId="0" borderId="24" xfId="48" applyNumberFormat="1" applyFont="1" applyFill="1" applyBorder="1" applyAlignment="1">
      <alignment horizontal="center" vertical="center" wrapText="1"/>
      <protection/>
    </xf>
    <xf numFmtId="3" fontId="8" fillId="0" borderId="13" xfId="48" applyNumberFormat="1" applyFont="1" applyFill="1" applyBorder="1" applyAlignment="1">
      <alignment horizontal="center" vertical="center" wrapText="1"/>
      <protection/>
    </xf>
    <xf numFmtId="3" fontId="8" fillId="0" borderId="14" xfId="48" applyNumberFormat="1" applyFont="1" applyFill="1" applyBorder="1" applyAlignment="1">
      <alignment horizontal="center" vertical="center" wrapText="1"/>
      <protection/>
    </xf>
    <xf numFmtId="3" fontId="8" fillId="0" borderId="18" xfId="48" applyNumberFormat="1" applyFont="1" applyFill="1" applyBorder="1" applyAlignment="1">
      <alignment horizontal="center" vertical="center" wrapText="1"/>
      <protection/>
    </xf>
    <xf numFmtId="3" fontId="8" fillId="0" borderId="52" xfId="48" applyNumberFormat="1" applyFont="1" applyFill="1" applyBorder="1" applyAlignment="1">
      <alignment horizontal="center" vertical="center" wrapText="1"/>
      <protection/>
    </xf>
    <xf numFmtId="3" fontId="25" fillId="0" borderId="47" xfId="48" applyNumberFormat="1" applyFont="1" applyFill="1" applyBorder="1" applyAlignment="1">
      <alignment horizontal="center" vertical="center" wrapText="1"/>
      <protection/>
    </xf>
    <xf numFmtId="3" fontId="25" fillId="0" borderId="48" xfId="48" applyNumberFormat="1" applyFont="1" applyFill="1" applyBorder="1" applyAlignment="1">
      <alignment horizontal="center" vertical="center" wrapText="1"/>
      <protection/>
    </xf>
    <xf numFmtId="3" fontId="25" fillId="0" borderId="24" xfId="48" applyNumberFormat="1" applyFont="1" applyFill="1" applyBorder="1" applyAlignment="1">
      <alignment horizontal="center" vertical="center" wrapText="1"/>
      <protection/>
    </xf>
    <xf numFmtId="3" fontId="25" fillId="0" borderId="30" xfId="48" applyNumberFormat="1" applyFont="1" applyFill="1" applyBorder="1" applyAlignment="1">
      <alignment horizontal="center" vertical="center" wrapText="1"/>
      <protection/>
    </xf>
    <xf numFmtId="3" fontId="6" fillId="0" borderId="30" xfId="48" applyNumberFormat="1" applyFont="1" applyFill="1" applyBorder="1" applyAlignment="1">
      <alignment horizontal="center" vertical="center" wrapText="1"/>
      <protection/>
    </xf>
    <xf numFmtId="3" fontId="6" fillId="0" borderId="31" xfId="48" applyNumberFormat="1" applyFont="1" applyFill="1" applyBorder="1" applyAlignment="1">
      <alignment horizontal="center" vertical="center" wrapText="1"/>
      <protection/>
    </xf>
    <xf numFmtId="3" fontId="6" fillId="0" borderId="10" xfId="48" applyNumberFormat="1" applyFont="1" applyFill="1" applyBorder="1" applyAlignment="1">
      <alignment horizontal="center" vertical="center" wrapText="1"/>
      <protection/>
    </xf>
    <xf numFmtId="3" fontId="25" fillId="0" borderId="18" xfId="48" applyNumberFormat="1" applyFont="1" applyFill="1" applyBorder="1" applyAlignment="1">
      <alignment horizontal="center" vertical="center" wrapText="1"/>
      <protection/>
    </xf>
    <xf numFmtId="3" fontId="25" fillId="0" borderId="52" xfId="48" applyNumberFormat="1" applyFont="1" applyFill="1" applyBorder="1" applyAlignment="1">
      <alignment horizontal="center" vertical="center" wrapText="1"/>
      <protection/>
    </xf>
    <xf numFmtId="3" fontId="25" fillId="0" borderId="34" xfId="48" applyNumberFormat="1" applyFont="1" applyFill="1" applyBorder="1" applyAlignment="1">
      <alignment horizontal="center" vertical="center" wrapText="1"/>
      <protection/>
    </xf>
    <xf numFmtId="3" fontId="25" fillId="0" borderId="10" xfId="48" applyNumberFormat="1" applyFont="1" applyFill="1" applyBorder="1" applyAlignment="1">
      <alignment horizontal="center" vertical="center" wrapText="1"/>
      <protection/>
    </xf>
    <xf numFmtId="3" fontId="25" fillId="0" borderId="31" xfId="48" applyNumberFormat="1" applyFont="1" applyFill="1" applyBorder="1" applyAlignment="1">
      <alignment horizontal="center" vertical="center" wrapText="1"/>
      <protection/>
    </xf>
    <xf numFmtId="3" fontId="6" fillId="0" borderId="0" xfId="48" applyNumberFormat="1" applyFont="1" applyFill="1" applyBorder="1" applyAlignment="1">
      <alignment vertical="center"/>
      <protection/>
    </xf>
    <xf numFmtId="3" fontId="6" fillId="0" borderId="84" xfId="48" applyNumberFormat="1" applyFont="1" applyFill="1" applyBorder="1" applyAlignment="1">
      <alignment vertical="center"/>
      <protection/>
    </xf>
    <xf numFmtId="3" fontId="6" fillId="0" borderId="63" xfId="48" applyNumberFormat="1" applyFont="1" applyFill="1" applyBorder="1" applyAlignment="1">
      <alignment vertical="center"/>
      <protection/>
    </xf>
    <xf numFmtId="3" fontId="6" fillId="0" borderId="139" xfId="48" applyNumberFormat="1" applyFont="1" applyFill="1" applyBorder="1" applyAlignment="1">
      <alignment vertical="center"/>
      <protection/>
    </xf>
    <xf numFmtId="3" fontId="6" fillId="0" borderId="138" xfId="48" applyNumberFormat="1" applyFont="1" applyFill="1" applyBorder="1" applyAlignment="1">
      <alignment vertical="center"/>
      <protection/>
    </xf>
    <xf numFmtId="3" fontId="6" fillId="0" borderId="61" xfId="48" applyNumberFormat="1" applyFont="1" applyFill="1" applyBorder="1" applyAlignment="1">
      <alignment vertical="center"/>
      <protection/>
    </xf>
    <xf numFmtId="3" fontId="79" fillId="0" borderId="0" xfId="48" applyNumberFormat="1" applyFont="1" applyFill="1" applyBorder="1" applyAlignment="1">
      <alignment vertical="center"/>
      <protection/>
    </xf>
    <xf numFmtId="0" fontId="7" fillId="0" borderId="0" xfId="47" applyFont="1" applyAlignment="1" applyProtection="1">
      <alignment horizontal="left" vertical="center"/>
      <protection locked="0"/>
    </xf>
    <xf numFmtId="0" fontId="6" fillId="0" borderId="85" xfId="48" applyFont="1" applyBorder="1" applyAlignment="1">
      <alignment horizontal="center" vertical="center"/>
      <protection/>
    </xf>
    <xf numFmtId="0" fontId="7" fillId="0" borderId="108" xfId="48" applyFont="1" applyFill="1" applyBorder="1" applyAlignment="1">
      <alignment horizontal="center" vertical="center" wrapText="1"/>
      <protection/>
    </xf>
    <xf numFmtId="0" fontId="7" fillId="0" borderId="20" xfId="48" applyFont="1" applyFill="1" applyBorder="1" applyAlignment="1">
      <alignment horizontal="center" vertical="center" wrapText="1"/>
      <protection/>
    </xf>
    <xf numFmtId="0" fontId="7" fillId="0" borderId="152" xfId="48" applyFont="1" applyFill="1" applyBorder="1" applyAlignment="1">
      <alignment horizontal="center" vertical="center" wrapText="1"/>
      <protection/>
    </xf>
    <xf numFmtId="0" fontId="10" fillId="0" borderId="107" xfId="48" applyFont="1" applyBorder="1" applyAlignment="1">
      <alignment vertical="center" wrapText="1"/>
      <protection/>
    </xf>
    <xf numFmtId="0" fontId="10" fillId="0" borderId="85" xfId="48" applyFont="1" applyBorder="1" applyAlignment="1">
      <alignment vertical="center" wrapText="1"/>
      <protection/>
    </xf>
    <xf numFmtId="0" fontId="10" fillId="0" borderId="72" xfId="48" applyFont="1" applyBorder="1" applyAlignment="1">
      <alignment vertical="center" wrapText="1"/>
      <protection/>
    </xf>
    <xf numFmtId="49" fontId="6" fillId="0" borderId="106" xfId="48" applyNumberFormat="1" applyFont="1" applyBorder="1" applyAlignment="1">
      <alignment horizontal="center" vertical="center" wrapText="1"/>
      <protection/>
    </xf>
    <xf numFmtId="49" fontId="6" fillId="0" borderId="97" xfId="48" applyNumberFormat="1" applyFont="1" applyBorder="1" applyAlignment="1">
      <alignment horizontal="center" vertical="center" wrapText="1"/>
      <protection/>
    </xf>
    <xf numFmtId="49" fontId="6" fillId="0" borderId="27" xfId="48" applyNumberFormat="1" applyFont="1" applyBorder="1" applyAlignment="1">
      <alignment horizontal="center" vertical="center" wrapText="1"/>
      <protection/>
    </xf>
    <xf numFmtId="49" fontId="6" fillId="0" borderId="22" xfId="48" applyNumberFormat="1" applyFont="1" applyBorder="1" applyAlignment="1">
      <alignment horizontal="center" vertical="center" wrapText="1"/>
      <protection/>
    </xf>
    <xf numFmtId="0" fontId="14" fillId="0" borderId="106" xfId="48" applyFont="1" applyBorder="1" applyAlignment="1">
      <alignment horizontal="center" vertical="center"/>
      <protection/>
    </xf>
    <xf numFmtId="0" fontId="0" fillId="0" borderId="113" xfId="0" applyBorder="1" applyAlignment="1">
      <alignment vertical="center"/>
    </xf>
    <xf numFmtId="0" fontId="0" fillId="0" borderId="109" xfId="0" applyBorder="1" applyAlignment="1">
      <alignment vertical="center"/>
    </xf>
    <xf numFmtId="0" fontId="22" fillId="0" borderId="100" xfId="48" applyFont="1" applyBorder="1" applyAlignment="1">
      <alignment horizontal="center" vertical="center"/>
      <protection/>
    </xf>
    <xf numFmtId="0" fontId="0" fillId="0" borderId="41" xfId="0" applyBorder="1" applyAlignment="1">
      <alignment vertical="center"/>
    </xf>
    <xf numFmtId="0" fontId="0" fillId="0" borderId="49" xfId="0" applyBorder="1" applyAlignment="1">
      <alignment vertical="center"/>
    </xf>
    <xf numFmtId="3" fontId="22" fillId="0" borderId="25" xfId="48" applyNumberFormat="1" applyFont="1" applyBorder="1" applyAlignment="1">
      <alignment horizontal="center" vertical="center"/>
      <protection/>
    </xf>
    <xf numFmtId="3" fontId="22" fillId="0" borderId="41" xfId="48" applyNumberFormat="1" applyFont="1" applyBorder="1" applyAlignment="1">
      <alignment horizontal="center" vertical="center"/>
      <protection/>
    </xf>
    <xf numFmtId="3" fontId="89" fillId="0" borderId="23" xfId="48" applyNumberFormat="1" applyFont="1" applyBorder="1" applyAlignment="1">
      <alignment horizontal="center" vertical="center"/>
      <protection/>
    </xf>
    <xf numFmtId="3" fontId="89" fillId="0" borderId="138" xfId="48" applyNumberFormat="1" applyFont="1" applyBorder="1" applyAlignment="1">
      <alignment horizontal="center" vertical="center"/>
      <protection/>
    </xf>
    <xf numFmtId="3" fontId="89" fillId="0" borderId="82" xfId="48" applyNumberFormat="1" applyFont="1" applyBorder="1" applyAlignment="1">
      <alignment horizontal="center" vertical="center"/>
      <protection/>
    </xf>
    <xf numFmtId="3" fontId="89" fillId="0" borderId="142" xfId="48" applyNumberFormat="1" applyFont="1" applyBorder="1" applyAlignment="1">
      <alignment horizontal="center" vertical="center"/>
      <protection/>
    </xf>
    <xf numFmtId="0" fontId="22" fillId="0" borderId="0" xfId="48" applyFont="1" applyBorder="1" applyAlignment="1">
      <alignment horizontal="left" vertical="center" wrapText="1"/>
      <protection/>
    </xf>
    <xf numFmtId="0" fontId="22" fillId="0" borderId="99" xfId="48" applyFont="1" applyBorder="1" applyAlignment="1">
      <alignment horizontal="center" vertical="center" wrapText="1"/>
      <protection/>
    </xf>
    <xf numFmtId="0" fontId="22" fillId="0" borderId="0" xfId="48" applyFont="1" applyBorder="1" applyAlignment="1">
      <alignment horizontal="center" vertical="center" wrapText="1"/>
      <protection/>
    </xf>
    <xf numFmtId="0" fontId="22" fillId="0" borderId="27" xfId="48" applyFont="1" applyBorder="1" applyAlignment="1">
      <alignment horizontal="left" vertical="center" wrapText="1"/>
      <protection/>
    </xf>
    <xf numFmtId="0" fontId="22" fillId="0" borderId="89" xfId="48" applyFont="1" applyBorder="1" applyAlignment="1">
      <alignment horizontal="left" vertical="center" wrapText="1"/>
      <protection/>
    </xf>
    <xf numFmtId="0" fontId="6" fillId="0" borderId="0" xfId="47" applyFont="1" applyAlignment="1" applyProtection="1">
      <alignment vertical="center" wrapText="1"/>
      <protection locked="0"/>
    </xf>
    <xf numFmtId="0" fontId="7" fillId="0" borderId="0" xfId="47" applyFont="1" applyAlignment="1" applyProtection="1">
      <alignment vertical="center" wrapText="1"/>
      <protection locked="0"/>
    </xf>
    <xf numFmtId="3" fontId="83" fillId="0" borderId="106" xfId="0" applyNumberFormat="1" applyFont="1" applyFill="1" applyBorder="1" applyAlignment="1">
      <alignment horizontal="center" vertical="center"/>
    </xf>
    <xf numFmtId="3" fontId="83" fillId="0" borderId="113" xfId="0" applyNumberFormat="1" applyFont="1" applyFill="1" applyBorder="1" applyAlignment="1">
      <alignment horizontal="center" vertical="center"/>
    </xf>
    <xf numFmtId="3" fontId="83" fillId="0" borderId="109" xfId="0" applyNumberFormat="1" applyFont="1" applyFill="1" applyBorder="1" applyAlignment="1">
      <alignment horizontal="center" vertical="center"/>
    </xf>
    <xf numFmtId="0" fontId="8" fillId="13" borderId="62" xfId="47" applyFont="1" applyFill="1" applyBorder="1" applyAlignment="1">
      <alignment horizontal="center" vertical="center"/>
      <protection/>
    </xf>
    <xf numFmtId="0" fontId="8" fillId="13" borderId="52" xfId="47" applyFont="1" applyFill="1" applyBorder="1" applyAlignment="1">
      <alignment horizontal="center" vertical="center"/>
      <protection/>
    </xf>
    <xf numFmtId="0" fontId="6" fillId="35" borderId="75" xfId="49" applyFont="1" applyFill="1" applyBorder="1" applyAlignment="1">
      <alignment horizontal="left" vertical="center"/>
      <protection/>
    </xf>
    <xf numFmtId="0" fontId="6" fillId="35" borderId="76" xfId="49" applyFont="1" applyFill="1" applyBorder="1" applyAlignment="1">
      <alignment horizontal="left" vertical="center"/>
      <protection/>
    </xf>
    <xf numFmtId="0" fontId="8" fillId="13" borderId="153" xfId="49" applyFont="1" applyFill="1" applyBorder="1" applyAlignment="1">
      <alignment horizontal="left" vertical="center"/>
      <protection/>
    </xf>
    <xf numFmtId="0" fontId="8" fillId="13" borderId="154" xfId="49" applyFont="1" applyFill="1" applyBorder="1" applyAlignment="1">
      <alignment horizontal="left" vertical="center"/>
      <protection/>
    </xf>
    <xf numFmtId="0" fontId="8" fillId="13" borderId="155" xfId="49" applyFont="1" applyFill="1" applyBorder="1" applyAlignment="1">
      <alignment horizontal="left" vertical="center"/>
      <protection/>
    </xf>
    <xf numFmtId="0" fontId="8" fillId="0" borderId="108" xfId="47" applyFont="1" applyFill="1" applyBorder="1" applyAlignment="1">
      <alignment horizontal="center" vertical="center"/>
      <protection/>
    </xf>
    <xf numFmtId="0" fontId="8" fillId="0" borderId="20" xfId="47" applyFont="1" applyFill="1" applyBorder="1" applyAlignment="1">
      <alignment horizontal="center" vertical="center"/>
      <protection/>
    </xf>
    <xf numFmtId="0" fontId="8" fillId="0" borderId="152" xfId="47" applyFont="1" applyFill="1" applyBorder="1" applyAlignment="1">
      <alignment horizontal="center" vertical="center"/>
      <protection/>
    </xf>
    <xf numFmtId="0" fontId="8" fillId="0" borderId="99"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83" xfId="47" applyFont="1" applyFill="1" applyBorder="1" applyAlignment="1">
      <alignment horizontal="center" vertical="center"/>
      <protection/>
    </xf>
    <xf numFmtId="0" fontId="8" fillId="0" borderId="107" xfId="47" applyFont="1" applyFill="1" applyBorder="1" applyAlignment="1">
      <alignment horizontal="center" vertical="center"/>
      <protection/>
    </xf>
    <xf numFmtId="0" fontId="8" fillId="0" borderId="85" xfId="47" applyFont="1" applyFill="1" applyBorder="1" applyAlignment="1">
      <alignment horizontal="center" vertical="center"/>
      <protection/>
    </xf>
    <xf numFmtId="0" fontId="8" fillId="0" borderId="72" xfId="47" applyFont="1" applyFill="1" applyBorder="1" applyAlignment="1">
      <alignment horizontal="center" vertical="center"/>
      <protection/>
    </xf>
    <xf numFmtId="0" fontId="6" fillId="0" borderId="106" xfId="47" applyFont="1" applyFill="1" applyBorder="1" applyAlignment="1">
      <alignment horizontal="center" vertical="center" wrapText="1"/>
      <protection/>
    </xf>
    <xf numFmtId="0" fontId="6" fillId="0" borderId="100" xfId="47" applyFont="1" applyFill="1" applyBorder="1" applyAlignment="1">
      <alignment horizontal="center" vertical="center" wrapText="1"/>
      <protection/>
    </xf>
    <xf numFmtId="0" fontId="6" fillId="0" borderId="141" xfId="47" applyFont="1" applyFill="1" applyBorder="1" applyAlignment="1">
      <alignment horizontal="center" vertical="center" wrapText="1"/>
      <protection/>
    </xf>
    <xf numFmtId="0" fontId="8" fillId="13" borderId="18" xfId="47" applyFont="1" applyFill="1" applyBorder="1" applyAlignment="1">
      <alignment horizontal="center" vertical="center"/>
      <protection/>
    </xf>
    <xf numFmtId="0" fontId="6" fillId="37" borderId="0" xfId="47" applyFont="1" applyFill="1" applyAlignment="1">
      <alignment horizontal="left" vertical="center" wrapText="1"/>
      <protection/>
    </xf>
    <xf numFmtId="0" fontId="8" fillId="13" borderId="156" xfId="49" applyFont="1" applyFill="1" applyBorder="1" applyAlignment="1">
      <alignment horizontal="left" vertical="center"/>
      <protection/>
    </xf>
    <xf numFmtId="0" fontId="8" fillId="13" borderId="157" xfId="49" applyFont="1" applyFill="1" applyBorder="1" applyAlignment="1">
      <alignment horizontal="left" vertical="center"/>
      <protection/>
    </xf>
    <xf numFmtId="0" fontId="8" fillId="13" borderId="158" xfId="49" applyFont="1" applyFill="1" applyBorder="1" applyAlignment="1">
      <alignment horizontal="left" vertical="center"/>
      <protection/>
    </xf>
    <xf numFmtId="0" fontId="12" fillId="0" borderId="124"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0" xfId="0" applyFont="1" applyAlignment="1">
      <alignment horizontal="left" vertical="center" wrapText="1"/>
    </xf>
    <xf numFmtId="0" fontId="13" fillId="33" borderId="25" xfId="0" applyFont="1" applyFill="1" applyBorder="1" applyAlignment="1">
      <alignment horizontal="left" vertical="center"/>
    </xf>
    <xf numFmtId="0" fontId="13" fillId="33" borderId="49" xfId="0" applyFont="1" applyFill="1" applyBorder="1" applyAlignment="1">
      <alignment horizontal="left" vertical="center"/>
    </xf>
    <xf numFmtId="0" fontId="81" fillId="0" borderId="104" xfId="0" applyFont="1" applyBorder="1" applyAlignment="1">
      <alignment horizontal="center" vertical="center" wrapText="1"/>
    </xf>
    <xf numFmtId="0" fontId="81" fillId="0" borderId="112" xfId="0" applyFont="1" applyBorder="1" applyAlignment="1">
      <alignment horizontal="center" vertical="center" wrapText="1"/>
    </xf>
    <xf numFmtId="0" fontId="81" fillId="0" borderId="64" xfId="0" applyFont="1" applyBorder="1" applyAlignment="1">
      <alignment horizontal="center" vertical="center" wrapText="1"/>
    </xf>
    <xf numFmtId="0" fontId="13" fillId="33" borderId="24" xfId="0" applyFont="1" applyFill="1" applyBorder="1" applyAlignment="1">
      <alignment horizontal="left" vertical="center"/>
    </xf>
    <xf numFmtId="0" fontId="13" fillId="33" borderId="30" xfId="0" applyFont="1" applyFill="1" applyBorder="1" applyAlignment="1">
      <alignment horizontal="left" vertical="center"/>
    </xf>
    <xf numFmtId="0" fontId="13" fillId="33" borderId="41" xfId="0" applyFont="1" applyFill="1" applyBorder="1" applyAlignment="1">
      <alignment horizontal="left" vertical="center"/>
    </xf>
    <xf numFmtId="0" fontId="12" fillId="0" borderId="114"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3" fillId="38" borderId="41" xfId="0" applyFont="1" applyFill="1" applyBorder="1" applyAlignment="1">
      <alignment horizontal="left" vertical="center"/>
    </xf>
    <xf numFmtId="0" fontId="13" fillId="38" borderId="49" xfId="0" applyFont="1" applyFill="1" applyBorder="1" applyAlignment="1">
      <alignment horizontal="left" vertical="center"/>
    </xf>
    <xf numFmtId="0" fontId="81" fillId="0" borderId="20" xfId="0" applyFont="1" applyBorder="1" applyAlignment="1">
      <alignment horizontal="center" vertical="center"/>
    </xf>
    <xf numFmtId="0" fontId="81" fillId="0" borderId="152" xfId="0" applyFont="1" applyBorder="1" applyAlignment="1">
      <alignment horizontal="center" vertical="center"/>
    </xf>
    <xf numFmtId="0" fontId="81" fillId="0" borderId="0" xfId="0" applyFont="1" applyBorder="1" applyAlignment="1">
      <alignment horizontal="center" vertical="center"/>
    </xf>
    <xf numFmtId="0" fontId="81" fillId="0" borderId="83" xfId="0" applyFont="1" applyBorder="1" applyAlignment="1">
      <alignment horizontal="center" vertical="center"/>
    </xf>
    <xf numFmtId="0" fontId="81" fillId="0" borderId="85" xfId="0" applyFont="1" applyBorder="1" applyAlignment="1">
      <alignment horizontal="center" vertical="center"/>
    </xf>
    <xf numFmtId="0" fontId="81" fillId="0" borderId="72" xfId="0" applyFont="1" applyBorder="1" applyAlignment="1">
      <alignment horizontal="center" vertical="center"/>
    </xf>
    <xf numFmtId="0" fontId="12" fillId="0" borderId="62" xfId="0" applyFont="1" applyBorder="1" applyAlignment="1">
      <alignment horizontal="center" vertical="center" wrapText="1" shrinkToFit="1"/>
    </xf>
    <xf numFmtId="0" fontId="13" fillId="0" borderId="124"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12" fillId="0" borderId="104" xfId="0" applyFont="1" applyFill="1" applyBorder="1" applyAlignment="1">
      <alignment horizontal="center" vertical="center" wrapText="1" shrinkToFit="1"/>
    </xf>
    <xf numFmtId="0" fontId="12" fillId="0" borderId="45" xfId="0" applyFont="1" applyFill="1" applyBorder="1" applyAlignment="1">
      <alignment horizontal="center" vertical="center" wrapText="1" shrinkToFit="1"/>
    </xf>
    <xf numFmtId="0" fontId="12" fillId="0" borderId="104"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3" fillId="0" borderId="124"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105" xfId="0" applyFont="1" applyBorder="1" applyAlignment="1">
      <alignment horizontal="center" vertical="center" wrapText="1" shrinkToFit="1"/>
    </xf>
    <xf numFmtId="0" fontId="12" fillId="0" borderId="159" xfId="0" applyFont="1" applyBorder="1" applyAlignment="1">
      <alignment horizontal="center" vertical="center" wrapText="1" shrinkToFit="1"/>
    </xf>
    <xf numFmtId="0" fontId="81" fillId="0" borderId="0" xfId="0" applyFont="1" applyAlignment="1">
      <alignment horizontal="left" vertical="center" wrapText="1"/>
    </xf>
    <xf numFmtId="0" fontId="12" fillId="0" borderId="124" xfId="0" applyFont="1" applyBorder="1" applyAlignment="1">
      <alignment horizontal="center" wrapText="1" shrinkToFit="1"/>
    </xf>
    <xf numFmtId="0" fontId="12" fillId="0" borderId="48" xfId="0" applyFont="1" applyBorder="1" applyAlignment="1">
      <alignment horizontal="center" wrapText="1" shrinkToFit="1"/>
    </xf>
    <xf numFmtId="0" fontId="12" fillId="0" borderId="127" xfId="0" applyFont="1" applyFill="1" applyBorder="1" applyAlignment="1">
      <alignment horizontal="left" wrapText="1"/>
    </xf>
    <xf numFmtId="0" fontId="12" fillId="0" borderId="160" xfId="0" applyFont="1" applyFill="1" applyBorder="1" applyAlignment="1">
      <alignment horizontal="left" wrapText="1"/>
    </xf>
    <xf numFmtId="0" fontId="12" fillId="0" borderId="97" xfId="0" applyFont="1" applyBorder="1" applyAlignment="1">
      <alignment horizontal="center" vertical="center" wrapText="1" shrinkToFit="1"/>
    </xf>
    <xf numFmtId="0" fontId="12" fillId="0" borderId="124"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81" fillId="0" borderId="52" xfId="0" applyFont="1" applyBorder="1" applyAlignment="1">
      <alignment horizontal="center" vertical="center"/>
    </xf>
    <xf numFmtId="0" fontId="81" fillId="0" borderId="30" xfId="0" applyFont="1" applyBorder="1" applyAlignment="1">
      <alignment horizontal="center" vertical="center"/>
    </xf>
    <xf numFmtId="0" fontId="81" fillId="0" borderId="10" xfId="0" applyFont="1" applyBorder="1" applyAlignment="1">
      <alignment horizontal="center" vertical="center"/>
    </xf>
    <xf numFmtId="0" fontId="12" fillId="0" borderId="60" xfId="0" applyFont="1" applyBorder="1" applyAlignment="1">
      <alignment horizontal="left" wrapText="1" shrinkToFit="1"/>
    </xf>
    <xf numFmtId="0" fontId="12" fillId="0" borderId="61" xfId="0" applyFont="1" applyBorder="1" applyAlignment="1">
      <alignment horizontal="left" wrapText="1" shrinkToFit="1"/>
    </xf>
    <xf numFmtId="0" fontId="81" fillId="0" borderId="62"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17" xfId="0" applyFont="1" applyBorder="1" applyAlignment="1">
      <alignment horizontal="center" vertical="center" wrapText="1"/>
    </xf>
    <xf numFmtId="0" fontId="6" fillId="0" borderId="0" xfId="50" applyFont="1" applyFill="1" applyAlignment="1" applyProtection="1">
      <alignment horizontal="left" vertical="center" wrapText="1"/>
      <protection locked="0"/>
    </xf>
    <xf numFmtId="0" fontId="6" fillId="0" borderId="62" xfId="50" applyFont="1" applyBorder="1" applyAlignment="1">
      <alignment horizontal="center" vertical="center" wrapText="1"/>
      <protection/>
    </xf>
    <xf numFmtId="0" fontId="6" fillId="0" borderId="28" xfId="50" applyFont="1" applyBorder="1" applyAlignment="1">
      <alignment horizontal="center" vertical="center" wrapText="1"/>
      <protection/>
    </xf>
    <xf numFmtId="0" fontId="6" fillId="0" borderId="17" xfId="50" applyFont="1" applyBorder="1" applyAlignment="1">
      <alignment horizontal="center" vertical="center" wrapText="1"/>
      <protection/>
    </xf>
    <xf numFmtId="0" fontId="6" fillId="0" borderId="60" xfId="50" applyFont="1" applyFill="1" applyBorder="1" applyAlignment="1" applyProtection="1">
      <alignment horizontal="center" vertical="center" wrapText="1" shrinkToFit="1"/>
      <protection locked="0"/>
    </xf>
    <xf numFmtId="0" fontId="6" fillId="0" borderId="139" xfId="50" applyFont="1" applyFill="1" applyBorder="1" applyAlignment="1" applyProtection="1">
      <alignment horizontal="center" vertical="center" wrapText="1" shrinkToFit="1"/>
      <protection locked="0"/>
    </xf>
    <xf numFmtId="0" fontId="6" fillId="0" borderId="151" xfId="50" applyFont="1" applyFill="1" applyBorder="1" applyAlignment="1" applyProtection="1">
      <alignment horizontal="center" vertical="center" wrapText="1" shrinkToFit="1"/>
      <protection locked="0"/>
    </xf>
    <xf numFmtId="0" fontId="6" fillId="0" borderId="124" xfId="47" applyFont="1" applyFill="1" applyBorder="1" applyAlignment="1" applyProtection="1">
      <alignment horizontal="center" vertical="center"/>
      <protection locked="0"/>
    </xf>
    <xf numFmtId="0" fontId="6" fillId="0" borderId="117" xfId="47" applyFont="1" applyFill="1" applyBorder="1" applyAlignment="1" applyProtection="1">
      <alignment horizontal="center" vertical="center"/>
      <protection locked="0"/>
    </xf>
    <xf numFmtId="0" fontId="6" fillId="0" borderId="38" xfId="47" applyFont="1" applyFill="1" applyBorder="1" applyAlignment="1" applyProtection="1">
      <alignment horizontal="center" vertical="center"/>
      <protection locked="0"/>
    </xf>
    <xf numFmtId="0" fontId="12" fillId="0" borderId="97" xfId="0" applyFont="1" applyBorder="1" applyAlignment="1">
      <alignment horizontal="center" vertical="center" wrapText="1" shrinkToFit="1"/>
    </xf>
    <xf numFmtId="0" fontId="12" fillId="0" borderId="104"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3" fillId="0" borderId="124" xfId="0" applyFont="1" applyFill="1" applyBorder="1" applyAlignment="1">
      <alignment horizontal="center" vertical="center" wrapText="1" shrinkToFit="1"/>
    </xf>
    <xf numFmtId="0" fontId="13" fillId="0" borderId="48" xfId="0" applyFont="1" applyFill="1" applyBorder="1" applyAlignment="1">
      <alignment horizontal="center" vertical="center" wrapText="1" shrinkToFit="1"/>
    </xf>
    <xf numFmtId="0" fontId="83" fillId="38" borderId="113" xfId="0" applyFont="1" applyFill="1" applyBorder="1" applyAlignment="1">
      <alignment horizontal="left" vertical="center"/>
    </xf>
    <xf numFmtId="0" fontId="13" fillId="38" borderId="25" xfId="0" applyFont="1" applyFill="1" applyBorder="1" applyAlignment="1">
      <alignment horizontal="left" vertical="center"/>
    </xf>
    <xf numFmtId="0" fontId="13" fillId="38" borderId="128" xfId="0" applyFont="1" applyFill="1" applyBorder="1" applyAlignment="1">
      <alignment horizontal="left" vertical="center"/>
    </xf>
    <xf numFmtId="0" fontId="13" fillId="33" borderId="128" xfId="0" applyFont="1" applyFill="1" applyBorder="1" applyAlignment="1">
      <alignment horizontal="left" vertical="center"/>
    </xf>
    <xf numFmtId="0" fontId="86" fillId="0" borderId="41" xfId="0" applyFont="1" applyBorder="1" applyAlignment="1">
      <alignment horizontal="right" vertical="center"/>
    </xf>
    <xf numFmtId="0" fontId="83" fillId="33" borderId="41"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12" fillId="0" borderId="161" xfId="0" applyFont="1" applyBorder="1" applyAlignment="1">
      <alignment horizontal="center" vertical="center" wrapText="1" shrinkToFit="1"/>
    </xf>
    <xf numFmtId="0" fontId="13" fillId="33" borderId="124" xfId="0" applyFont="1" applyFill="1" applyBorder="1" applyAlignment="1">
      <alignment horizontal="center" vertical="center" wrapText="1" shrinkToFit="1"/>
    </xf>
    <xf numFmtId="0" fontId="13" fillId="33" borderId="48" xfId="0" applyFont="1" applyFill="1" applyBorder="1" applyAlignment="1">
      <alignment horizontal="center" vertical="center" wrapText="1" shrinkToFit="1"/>
    </xf>
    <xf numFmtId="0" fontId="12" fillId="0" borderId="162" xfId="0" applyFont="1" applyFill="1" applyBorder="1" applyAlignment="1">
      <alignment horizontal="left" wrapText="1"/>
    </xf>
    <xf numFmtId="0" fontId="12" fillId="0" borderId="163" xfId="0" applyFont="1" applyFill="1" applyBorder="1" applyAlignment="1">
      <alignment horizontal="left" wrapText="1"/>
    </xf>
    <xf numFmtId="0" fontId="81" fillId="0" borderId="164" xfId="0" applyFont="1" applyFill="1" applyBorder="1" applyAlignment="1">
      <alignment horizontal="center" vertical="center" wrapText="1"/>
    </xf>
    <xf numFmtId="0" fontId="81" fillId="0" borderId="92" xfId="0" applyFont="1" applyFill="1" applyBorder="1" applyAlignment="1">
      <alignment horizontal="center" vertical="center" wrapText="1"/>
    </xf>
    <xf numFmtId="0" fontId="81" fillId="0" borderId="165" xfId="0" applyFont="1" applyFill="1" applyBorder="1" applyAlignment="1">
      <alignment horizontal="center" vertical="center" wrapText="1"/>
    </xf>
    <xf numFmtId="0" fontId="12" fillId="0" borderId="0" xfId="0" applyFont="1" applyFill="1" applyAlignment="1">
      <alignment horizontal="left" vertical="center" wrapText="1"/>
    </xf>
    <xf numFmtId="0" fontId="96" fillId="0" borderId="0" xfId="0" applyFont="1" applyFill="1" applyAlignment="1">
      <alignment horizontal="left" vertical="center" wrapText="1"/>
    </xf>
    <xf numFmtId="0" fontId="6" fillId="38" borderId="25" xfId="47" applyFont="1" applyFill="1" applyBorder="1" applyAlignment="1" applyProtection="1">
      <alignment horizontal="left" vertical="center" indent="1"/>
      <protection locked="0"/>
    </xf>
    <xf numFmtId="0" fontId="6" fillId="38" borderId="29" xfId="47" applyFont="1" applyFill="1" applyBorder="1" applyAlignment="1" applyProtection="1">
      <alignment horizontal="left" vertical="center" indent="1"/>
      <protection locked="0"/>
    </xf>
    <xf numFmtId="0" fontId="6" fillId="0" borderId="51"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38" borderId="82" xfId="47" applyFont="1" applyFill="1" applyBorder="1" applyAlignment="1" applyProtection="1">
      <alignment horizontal="left" vertical="center" indent="1"/>
      <protection locked="0"/>
    </xf>
    <xf numFmtId="0" fontId="6" fillId="38" borderId="34" xfId="47" applyFont="1" applyFill="1" applyBorder="1" applyAlignment="1" applyProtection="1">
      <alignment horizontal="left" vertical="center" indent="1"/>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96" fillId="0" borderId="0" xfId="0" applyFont="1" applyAlignment="1">
      <alignment horizontal="left" vertical="center" wrapText="1"/>
    </xf>
    <xf numFmtId="0" fontId="6" fillId="0" borderId="62" xfId="47" applyFont="1" applyBorder="1" applyAlignment="1" applyProtection="1">
      <alignment horizontal="center" vertical="center"/>
      <protection locked="0"/>
    </xf>
    <xf numFmtId="0" fontId="6" fillId="0" borderId="17" xfId="47" applyFont="1" applyBorder="1" applyAlignment="1" applyProtection="1">
      <alignment horizontal="center" vertical="center"/>
      <protection locked="0"/>
    </xf>
    <xf numFmtId="0" fontId="6" fillId="0" borderId="18"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18" xfId="47" applyFont="1" applyBorder="1" applyAlignment="1" applyProtection="1">
      <alignment horizontal="center" vertical="center"/>
      <protection locked="0"/>
    </xf>
    <xf numFmtId="0" fontId="6" fillId="0" borderId="52" xfId="47" applyFont="1" applyBorder="1" applyAlignment="1" applyProtection="1">
      <alignment horizontal="center" vertical="center"/>
      <protection locked="0"/>
    </xf>
    <xf numFmtId="0" fontId="6" fillId="38" borderId="47" xfId="47" applyFont="1" applyFill="1" applyBorder="1" applyAlignment="1" applyProtection="1">
      <alignment horizontal="left" vertical="center" wrapText="1"/>
      <protection locked="0"/>
    </xf>
    <xf numFmtId="0" fontId="6" fillId="0" borderId="0" xfId="47" applyFont="1" applyAlignment="1" applyProtection="1">
      <alignment horizontal="left" vertical="center" wrapText="1"/>
      <protection locked="0"/>
    </xf>
    <xf numFmtId="0" fontId="6" fillId="0" borderId="104" xfId="47" applyFont="1" applyBorder="1" applyAlignment="1" applyProtection="1">
      <alignment horizontal="center" vertical="center" wrapText="1"/>
      <protection locked="0"/>
    </xf>
    <xf numFmtId="0" fontId="6" fillId="0" borderId="64" xfId="47" applyFont="1" applyBorder="1" applyAlignment="1" applyProtection="1">
      <alignment horizontal="center" vertical="center" wrapText="1"/>
      <protection locked="0"/>
    </xf>
    <xf numFmtId="0" fontId="6" fillId="0" borderId="59"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81" fillId="0" borderId="24" xfId="47" applyFont="1" applyFill="1" applyBorder="1" applyAlignment="1" applyProtection="1">
      <alignment horizontal="left" vertical="center"/>
      <protection locked="0"/>
    </xf>
    <xf numFmtId="0" fontId="81" fillId="0" borderId="30" xfId="47" applyFont="1" applyFill="1" applyBorder="1" applyAlignment="1" applyProtection="1">
      <alignment horizontal="left" vertical="center"/>
      <protection locked="0"/>
    </xf>
    <xf numFmtId="0" fontId="6" fillId="39" borderId="62" xfId="47" applyFont="1" applyFill="1" applyBorder="1" applyAlignment="1" applyProtection="1">
      <alignment horizontal="center" vertical="center" wrapText="1"/>
      <protection locked="0"/>
    </xf>
    <xf numFmtId="0" fontId="6" fillId="39" borderId="52" xfId="47" applyFont="1" applyFill="1" applyBorder="1" applyAlignment="1" applyProtection="1">
      <alignment horizontal="center" vertical="center" wrapText="1"/>
      <protection locked="0"/>
    </xf>
    <xf numFmtId="0" fontId="6" fillId="39" borderId="28" xfId="47" applyFont="1" applyFill="1" applyBorder="1" applyAlignment="1" applyProtection="1">
      <alignment horizontal="center" vertical="center" wrapText="1"/>
      <protection locked="0"/>
    </xf>
    <xf numFmtId="0" fontId="6" fillId="39" borderId="30" xfId="47" applyFont="1" applyFill="1" applyBorder="1" applyAlignment="1" applyProtection="1">
      <alignment horizontal="center" vertical="center" wrapText="1"/>
      <protection locked="0"/>
    </xf>
    <xf numFmtId="0" fontId="6" fillId="0" borderId="57" xfId="47" applyFont="1" applyBorder="1" applyAlignment="1" applyProtection="1">
      <alignment horizontal="center" vertical="center" wrapText="1"/>
      <protection locked="0"/>
    </xf>
    <xf numFmtId="0" fontId="6" fillId="0" borderId="47" xfId="47" applyFont="1" applyBorder="1" applyAlignment="1" applyProtection="1">
      <alignment horizontal="center" vertical="center" wrapText="1"/>
      <protection locked="0"/>
    </xf>
    <xf numFmtId="0" fontId="81" fillId="0" borderId="25" xfId="47" applyFont="1" applyFill="1" applyBorder="1" applyAlignment="1" applyProtection="1">
      <alignment horizontal="left" vertical="center"/>
      <protection locked="0"/>
    </xf>
    <xf numFmtId="0" fontId="81" fillId="0" borderId="49" xfId="47" applyFont="1" applyFill="1" applyBorder="1" applyAlignment="1" applyProtection="1">
      <alignment horizontal="left" vertical="center"/>
      <protection locked="0"/>
    </xf>
    <xf numFmtId="0" fontId="6" fillId="0" borderId="25" xfId="47" applyFont="1" applyFill="1" applyBorder="1" applyAlignment="1" applyProtection="1">
      <alignment horizontal="center" vertical="center" wrapText="1"/>
      <protection locked="0"/>
    </xf>
    <xf numFmtId="0" fontId="6" fillId="0" borderId="49" xfId="47" applyFont="1" applyFill="1" applyBorder="1" applyAlignment="1" applyProtection="1">
      <alignment horizontal="center" vertical="center" wrapText="1"/>
      <protection locked="0"/>
    </xf>
    <xf numFmtId="0" fontId="6" fillId="0" borderId="28" xfId="47" applyFont="1" applyBorder="1" applyAlignment="1">
      <alignment horizontal="left" vertical="center" wrapText="1"/>
      <protection/>
    </xf>
    <xf numFmtId="0" fontId="6" fillId="0" borderId="24" xfId="47" applyFont="1" applyBorder="1" applyAlignment="1">
      <alignment horizontal="left" vertical="center" wrapText="1"/>
      <protection/>
    </xf>
    <xf numFmtId="0" fontId="6" fillId="0" borderId="30" xfId="47" applyFont="1" applyBorder="1" applyAlignment="1">
      <alignment horizontal="left" vertical="center" wrapText="1"/>
      <protection/>
    </xf>
    <xf numFmtId="0" fontId="6" fillId="0" borderId="108" xfId="47" applyFont="1" applyFill="1" applyBorder="1" applyAlignment="1" applyProtection="1">
      <alignment horizontal="center" vertical="center" wrapText="1"/>
      <protection locked="0"/>
    </xf>
    <xf numFmtId="0" fontId="6" fillId="0" borderId="152" xfId="47" applyFont="1" applyFill="1" applyBorder="1" applyAlignment="1" applyProtection="1">
      <alignment horizontal="center" vertical="center" wrapText="1"/>
      <protection locked="0"/>
    </xf>
    <xf numFmtId="0" fontId="6" fillId="0" borderId="145"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106" xfId="47" applyFont="1" applyFill="1" applyBorder="1" applyAlignment="1" applyProtection="1">
      <alignment horizontal="center" vertical="center" wrapText="1"/>
      <protection locked="0"/>
    </xf>
    <xf numFmtId="0" fontId="6" fillId="0" borderId="113" xfId="47" applyFont="1" applyFill="1" applyBorder="1" applyAlignment="1" applyProtection="1">
      <alignment horizontal="center" vertical="center" wrapText="1"/>
      <protection locked="0"/>
    </xf>
    <xf numFmtId="0" fontId="6" fillId="0" borderId="109" xfId="47" applyFont="1" applyFill="1" applyBorder="1" applyAlignment="1" applyProtection="1">
      <alignment horizontal="center" vertical="center" wrapText="1"/>
      <protection locked="0"/>
    </xf>
    <xf numFmtId="0" fontId="8" fillId="0" borderId="104" xfId="47" applyFont="1" applyFill="1" applyBorder="1" applyAlignment="1" applyProtection="1">
      <alignment horizontal="center" vertical="center" wrapText="1"/>
      <protection locked="0"/>
    </xf>
    <xf numFmtId="0" fontId="8" fillId="0" borderId="59" xfId="47" applyFont="1" applyFill="1" applyBorder="1" applyAlignment="1" applyProtection="1">
      <alignment horizontal="center" vertical="center" wrapText="1"/>
      <protection locked="0"/>
    </xf>
    <xf numFmtId="0" fontId="8" fillId="0" borderId="124" xfId="47" applyFont="1" applyFill="1" applyBorder="1" applyAlignment="1" applyProtection="1">
      <alignment horizontal="center" vertical="center" wrapText="1"/>
      <protection locked="0"/>
    </xf>
    <xf numFmtId="0" fontId="6" fillId="0" borderId="108" xfId="47" applyFont="1" applyBorder="1" applyAlignment="1" applyProtection="1">
      <alignment horizontal="center" vertical="center"/>
      <protection locked="0"/>
    </xf>
    <xf numFmtId="0" fontId="6" fillId="0" borderId="20" xfId="47" applyFont="1" applyBorder="1" applyAlignment="1" applyProtection="1">
      <alignment horizontal="center" vertical="center"/>
      <protection locked="0"/>
    </xf>
    <xf numFmtId="0" fontId="6" fillId="0" borderId="152" xfId="47" applyFont="1" applyBorder="1" applyAlignment="1" applyProtection="1">
      <alignment horizontal="center" vertical="center"/>
      <protection locked="0"/>
    </xf>
    <xf numFmtId="0" fontId="6" fillId="0" borderId="99"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83" xfId="47" applyFont="1" applyBorder="1" applyAlignment="1" applyProtection="1">
      <alignment horizontal="center" vertical="center"/>
      <protection locked="0"/>
    </xf>
    <xf numFmtId="0" fontId="6" fillId="0" borderId="107" xfId="47" applyFont="1" applyBorder="1" applyAlignment="1" applyProtection="1">
      <alignment horizontal="center" vertical="center"/>
      <protection locked="0"/>
    </xf>
    <xf numFmtId="0" fontId="6" fillId="0" borderId="85" xfId="47" applyFont="1" applyBorder="1" applyAlignment="1" applyProtection="1">
      <alignment horizontal="center" vertical="center"/>
      <protection locked="0"/>
    </xf>
    <xf numFmtId="0" fontId="6" fillId="0" borderId="72" xfId="47" applyFont="1" applyBorder="1" applyAlignment="1" applyProtection="1">
      <alignment horizontal="center" vertical="center"/>
      <protection locked="0"/>
    </xf>
    <xf numFmtId="0" fontId="6" fillId="0" borderId="15" xfId="47" applyFont="1" applyBorder="1" applyAlignment="1" applyProtection="1">
      <alignment horizontal="center" vertical="center" wrapText="1"/>
      <protection locked="0"/>
    </xf>
    <xf numFmtId="0" fontId="6" fillId="0" borderId="140"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8" fillId="0" borderId="20"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85" xfId="47" applyFont="1" applyFill="1" applyBorder="1" applyAlignment="1" applyProtection="1">
      <alignment horizontal="center" vertical="center" wrapText="1"/>
      <protection locked="0"/>
    </xf>
    <xf numFmtId="0" fontId="8" fillId="0" borderId="54" xfId="47" applyFont="1" applyBorder="1" applyAlignment="1" applyProtection="1">
      <alignment horizontal="center" vertical="center" wrapText="1"/>
      <protection locked="0"/>
    </xf>
    <xf numFmtId="0" fontId="8" fillId="0" borderId="16" xfId="47" applyFont="1" applyBorder="1" applyAlignment="1" applyProtection="1">
      <alignment horizontal="center" vertical="center" wrapText="1"/>
      <protection locked="0"/>
    </xf>
    <xf numFmtId="0" fontId="8" fillId="0" borderId="33" xfId="47" applyFont="1" applyBorder="1" applyAlignment="1" applyProtection="1">
      <alignment horizontal="center" vertical="center" wrapText="1"/>
      <protection locked="0"/>
    </xf>
    <xf numFmtId="0" fontId="81" fillId="0" borderId="47" xfId="47" applyFont="1" applyFill="1" applyBorder="1" applyAlignment="1" applyProtection="1">
      <alignment horizontal="left" vertical="center"/>
      <protection locked="0"/>
    </xf>
    <xf numFmtId="0" fontId="81" fillId="0" borderId="48" xfId="47" applyFont="1" applyFill="1" applyBorder="1" applyAlignment="1" applyProtection="1">
      <alignment horizontal="left" vertical="center"/>
      <protection locked="0"/>
    </xf>
    <xf numFmtId="0" fontId="79" fillId="0" borderId="0" xfId="47" applyFont="1" applyBorder="1" applyAlignment="1" applyProtection="1">
      <alignment horizontal="left" vertical="center" wrapText="1"/>
      <protection locked="0"/>
    </xf>
    <xf numFmtId="0" fontId="6" fillId="0" borderId="45" xfId="47" applyFont="1" applyBorder="1" applyAlignment="1">
      <alignment horizontal="center" vertical="center" wrapText="1"/>
      <protection/>
    </xf>
    <xf numFmtId="0" fontId="6" fillId="0" borderId="28" xfId="47" applyFont="1" applyBorder="1" applyAlignment="1">
      <alignment horizontal="center" vertical="center" wrapText="1"/>
      <protection/>
    </xf>
    <xf numFmtId="0" fontId="6" fillId="0" borderId="100" xfId="47" applyFont="1" applyFill="1" applyBorder="1" applyAlignment="1" applyProtection="1">
      <alignment horizontal="center" vertical="center" wrapText="1"/>
      <protection locked="0"/>
    </xf>
    <xf numFmtId="0" fontId="6" fillId="0" borderId="29" xfId="47" applyFont="1" applyFill="1" applyBorder="1" applyAlignment="1" applyProtection="1">
      <alignment horizontal="center" vertical="center" wrapText="1"/>
      <protection locked="0"/>
    </xf>
    <xf numFmtId="0" fontId="6" fillId="0" borderId="36" xfId="47" applyFont="1" applyBorder="1" applyAlignment="1">
      <alignment horizontal="left" vertical="center" wrapText="1"/>
      <protection/>
    </xf>
    <xf numFmtId="0" fontId="6" fillId="0" borderId="51" xfId="47" applyFont="1" applyBorder="1" applyAlignment="1">
      <alignment horizontal="left" vertical="center" wrapText="1"/>
      <protection/>
    </xf>
    <xf numFmtId="0" fontId="6" fillId="0" borderId="98" xfId="47" applyFont="1" applyBorder="1" applyAlignment="1">
      <alignment horizontal="left" vertical="center" wrapText="1"/>
      <protection/>
    </xf>
    <xf numFmtId="0" fontId="6" fillId="0" borderId="25" xfId="47" applyFont="1" applyFill="1" applyBorder="1" applyAlignment="1" applyProtection="1">
      <alignment horizontal="left" vertical="center"/>
      <protection locked="0"/>
    </xf>
    <xf numFmtId="0" fontId="6" fillId="0" borderId="49" xfId="47" applyFont="1" applyFill="1" applyBorder="1" applyAlignment="1" applyProtection="1">
      <alignment horizontal="left" vertical="center"/>
      <protection locked="0"/>
    </xf>
    <xf numFmtId="0" fontId="6" fillId="0" borderId="25" xfId="47" applyFont="1" applyBorder="1" applyAlignment="1" applyProtection="1">
      <alignment horizontal="left" vertical="center" wrapText="1"/>
      <protection locked="0"/>
    </xf>
    <xf numFmtId="0" fontId="6" fillId="0" borderId="49" xfId="47" applyFont="1" applyBorder="1" applyAlignment="1" applyProtection="1">
      <alignment horizontal="left" vertical="center" wrapText="1"/>
      <protection locked="0"/>
    </xf>
    <xf numFmtId="0" fontId="8" fillId="0" borderId="85" xfId="47" applyFont="1" applyBorder="1" applyAlignment="1" applyProtection="1">
      <alignment horizontal="center" vertical="center"/>
      <protection locked="0"/>
    </xf>
    <xf numFmtId="0" fontId="6" fillId="0" borderId="41" xfId="47" applyFont="1" applyBorder="1" applyAlignment="1">
      <alignment horizontal="left" vertical="center" wrapText="1"/>
      <protection/>
    </xf>
    <xf numFmtId="0" fontId="6" fillId="0" borderId="113" xfId="47" applyFont="1" applyFill="1" applyBorder="1" applyAlignment="1" applyProtection="1">
      <alignment horizontal="center" vertical="center"/>
      <protection locked="0"/>
    </xf>
    <xf numFmtId="0" fontId="6" fillId="0" borderId="109" xfId="47" applyFont="1" applyFill="1" applyBorder="1" applyAlignment="1" applyProtection="1">
      <alignment horizontal="center" vertical="center"/>
      <protection locked="0"/>
    </xf>
    <xf numFmtId="0" fontId="6" fillId="0" borderId="142" xfId="47" applyFont="1" applyBorder="1" applyAlignment="1">
      <alignment horizontal="left" vertical="center" wrapText="1"/>
      <protection/>
    </xf>
    <xf numFmtId="0" fontId="6" fillId="0" borderId="104" xfId="47" applyFont="1" applyBorder="1" applyAlignment="1">
      <alignment horizontal="center" vertical="center" wrapText="1"/>
      <protection/>
    </xf>
    <xf numFmtId="0" fontId="6" fillId="0" borderId="112" xfId="47" applyFont="1" applyBorder="1" applyAlignment="1">
      <alignment horizontal="center" vertical="center" wrapText="1"/>
      <protection/>
    </xf>
    <xf numFmtId="0" fontId="6" fillId="0" borderId="106" xfId="47" applyFont="1" applyFill="1" applyBorder="1" applyAlignment="1" applyProtection="1">
      <alignment horizontal="center" vertical="center"/>
      <protection locked="0"/>
    </xf>
    <xf numFmtId="0" fontId="8" fillId="0" borderId="12" xfId="47" applyFont="1" applyBorder="1" applyAlignment="1" applyProtection="1">
      <alignment horizontal="center" vertical="center"/>
      <protection locked="0"/>
    </xf>
    <xf numFmtId="0" fontId="8" fillId="0" borderId="13" xfId="47" applyFont="1" applyBorder="1" applyAlignment="1" applyProtection="1">
      <alignment horizontal="center" vertical="center"/>
      <protection locked="0"/>
    </xf>
    <xf numFmtId="0" fontId="8" fillId="0" borderId="14" xfId="47" applyFont="1" applyBorder="1" applyAlignment="1" applyProtection="1">
      <alignment horizontal="center" vertical="center"/>
      <protection locked="0"/>
    </xf>
    <xf numFmtId="0" fontId="92" fillId="0" borderId="0" xfId="48" applyFont="1" applyBorder="1" applyAlignment="1">
      <alignment vertical="center" wrapText="1"/>
      <protection/>
    </xf>
    <xf numFmtId="0" fontId="93" fillId="0" borderId="24" xfId="48" applyFont="1" applyBorder="1" applyAlignment="1">
      <alignment horizontal="center" vertical="center" wrapText="1"/>
      <protection/>
    </xf>
    <xf numFmtId="0" fontId="6" fillId="0" borderId="105" xfId="47" applyFont="1" applyBorder="1" applyAlignment="1" applyProtection="1">
      <alignment horizontal="center" vertical="center"/>
      <protection locked="0"/>
    </xf>
    <xf numFmtId="0" fontId="6" fillId="0" borderId="113" xfId="47" applyFont="1" applyBorder="1" applyAlignment="1" applyProtection="1">
      <alignment horizontal="center" vertical="center"/>
      <protection locked="0"/>
    </xf>
    <xf numFmtId="0" fontId="6" fillId="0" borderId="97" xfId="47" applyFont="1" applyBorder="1" applyAlignment="1" applyProtection="1">
      <alignment horizontal="center" vertical="center"/>
      <protection locked="0"/>
    </xf>
    <xf numFmtId="0" fontId="6" fillId="36" borderId="100" xfId="47" applyFont="1" applyFill="1" applyBorder="1" applyAlignment="1" applyProtection="1">
      <alignment horizontal="left" vertical="center" wrapText="1" indent="1" readingOrder="1"/>
      <protection locked="0"/>
    </xf>
    <xf numFmtId="0" fontId="6" fillId="36" borderId="49" xfId="47" applyFont="1" applyFill="1" applyBorder="1" applyAlignment="1" applyProtection="1">
      <alignment horizontal="left" vertical="center" wrapText="1" indent="1" readingOrder="1"/>
      <protection locked="0"/>
    </xf>
    <xf numFmtId="0" fontId="6" fillId="36" borderId="144" xfId="47" applyFont="1" applyFill="1" applyBorder="1" applyAlignment="1" applyProtection="1">
      <alignment horizontal="left" vertical="center" wrapText="1" indent="1" readingOrder="1"/>
      <protection locked="0"/>
    </xf>
    <xf numFmtId="0" fontId="6" fillId="36" borderId="50" xfId="47" applyFont="1" applyFill="1" applyBorder="1" applyAlignment="1" applyProtection="1">
      <alignment horizontal="left" vertical="center" wrapText="1" indent="1" readingOrder="1"/>
      <protection locked="0"/>
    </xf>
    <xf numFmtId="0" fontId="6" fillId="0" borderId="105" xfId="47" applyFont="1" applyBorder="1" applyAlignment="1" applyProtection="1">
      <alignment horizontal="center" vertical="center" wrapText="1"/>
      <protection locked="0"/>
    </xf>
    <xf numFmtId="0" fontId="6" fillId="0" borderId="109" xfId="47" applyFont="1" applyBorder="1" applyAlignment="1" applyProtection="1">
      <alignment horizontal="center" vertical="center" wrapText="1"/>
      <protection locked="0"/>
    </xf>
    <xf numFmtId="0" fontId="22" fillId="0" borderId="108" xfId="47" applyFont="1" applyBorder="1" applyAlignment="1" applyProtection="1">
      <alignment horizontal="center" vertical="center"/>
      <protection locked="0"/>
    </xf>
    <xf numFmtId="0" fontId="22" fillId="0" borderId="60" xfId="47" applyFont="1" applyBorder="1" applyAlignment="1" applyProtection="1">
      <alignment horizontal="center" vertical="center"/>
      <protection locked="0"/>
    </xf>
    <xf numFmtId="0" fontId="22" fillId="0" borderId="99" xfId="47" applyFont="1" applyBorder="1" applyAlignment="1" applyProtection="1">
      <alignment horizontal="center" vertical="center"/>
      <protection locked="0"/>
    </xf>
    <xf numFmtId="0" fontId="22" fillId="0" borderId="139" xfId="47" applyFont="1" applyBorder="1" applyAlignment="1" applyProtection="1">
      <alignment horizontal="center" vertical="center"/>
      <protection locked="0"/>
    </xf>
    <xf numFmtId="0" fontId="22" fillId="0" borderId="107" xfId="47" applyFont="1" applyBorder="1" applyAlignment="1" applyProtection="1">
      <alignment horizontal="center" vertical="center"/>
      <protection locked="0"/>
    </xf>
    <xf numFmtId="0" fontId="22" fillId="0" borderId="151" xfId="47" applyFont="1" applyBorder="1" applyAlignment="1" applyProtection="1">
      <alignment horizontal="center" vertical="center"/>
      <protection locked="0"/>
    </xf>
    <xf numFmtId="2" fontId="6" fillId="0" borderId="51" xfId="47" applyNumberFormat="1" applyFont="1" applyBorder="1" applyAlignment="1" applyProtection="1">
      <alignment horizontal="center" vertical="center" wrapText="1"/>
      <protection locked="0"/>
    </xf>
    <xf numFmtId="2" fontId="6" fillId="0" borderId="47" xfId="47" applyNumberFormat="1" applyFont="1" applyBorder="1" applyAlignment="1" applyProtection="1">
      <alignment horizontal="center" vertical="center" wrapText="1"/>
      <protection locked="0"/>
    </xf>
    <xf numFmtId="0" fontId="6" fillId="36" borderId="166" xfId="47" applyFont="1" applyFill="1" applyBorder="1" applyAlignment="1" applyProtection="1">
      <alignment horizontal="left" vertical="center" wrapText="1" indent="1" readingOrder="1"/>
      <protection locked="0"/>
    </xf>
    <xf numFmtId="0" fontId="6" fillId="36" borderId="167" xfId="47" applyFont="1" applyFill="1" applyBorder="1" applyAlignment="1" applyProtection="1">
      <alignment horizontal="left" vertical="center" wrapText="1" indent="1" readingOrder="1"/>
      <protection locked="0"/>
    </xf>
    <xf numFmtId="0" fontId="6" fillId="0" borderId="15" xfId="47" applyFont="1" applyBorder="1" applyAlignment="1" applyProtection="1">
      <alignment horizontal="center" vertical="center"/>
      <protection locked="0"/>
    </xf>
    <xf numFmtId="0" fontId="6" fillId="0" borderId="140" xfId="47" applyFont="1" applyBorder="1" applyAlignment="1" applyProtection="1">
      <alignment horizontal="center" vertical="center"/>
      <protection locked="0"/>
    </xf>
    <xf numFmtId="0" fontId="6" fillId="0" borderId="32" xfId="47" applyFont="1" applyBorder="1" applyAlignment="1" applyProtection="1">
      <alignment horizontal="center" vertical="center"/>
      <protection locked="0"/>
    </xf>
    <xf numFmtId="0" fontId="6" fillId="0" borderId="51" xfId="47" applyFont="1" applyFill="1" applyBorder="1" applyAlignment="1" applyProtection="1">
      <alignment horizontal="center" vertical="center"/>
      <protection locked="0"/>
    </xf>
    <xf numFmtId="0" fontId="6" fillId="0" borderId="47" xfId="47" applyFont="1" applyFill="1" applyBorder="1" applyAlignment="1" applyProtection="1">
      <alignment horizontal="center" vertical="center"/>
      <protection locked="0"/>
    </xf>
    <xf numFmtId="0" fontId="6" fillId="0" borderId="51" xfId="47" applyFont="1" applyBorder="1" applyAlignment="1" applyProtection="1">
      <alignment horizontal="center" vertical="center"/>
      <protection locked="0"/>
    </xf>
    <xf numFmtId="0" fontId="6" fillId="0" borderId="47" xfId="47" applyFont="1" applyBorder="1" applyAlignment="1" applyProtection="1">
      <alignment horizontal="center" vertical="center"/>
      <protection locked="0"/>
    </xf>
    <xf numFmtId="0" fontId="6" fillId="0" borderId="83" xfId="47" applyFont="1" applyBorder="1" applyAlignment="1" applyProtection="1">
      <alignment horizontal="center" vertical="center" wrapText="1"/>
      <protection locked="0"/>
    </xf>
    <xf numFmtId="0" fontId="6" fillId="0" borderId="46" xfId="47" applyFont="1" applyBorder="1" applyAlignment="1" applyProtection="1">
      <alignment horizontal="center" vertical="center" wrapText="1"/>
      <protection locked="0"/>
    </xf>
    <xf numFmtId="0" fontId="6" fillId="0" borderId="0" xfId="47" applyFont="1" applyFill="1" applyAlignment="1">
      <alignment horizontal="left" vertical="center" wrapText="1"/>
      <protection/>
    </xf>
    <xf numFmtId="0" fontId="6" fillId="0" borderId="124" xfId="47" applyFont="1" applyBorder="1" applyAlignment="1" applyProtection="1">
      <alignment horizontal="center" vertical="center" wrapText="1"/>
      <protection locked="0"/>
    </xf>
    <xf numFmtId="0" fontId="6" fillId="0" borderId="117" xfId="47" applyFont="1" applyBorder="1" applyAlignment="1" applyProtection="1">
      <alignment horizontal="center" vertical="center" wrapText="1"/>
      <protection locked="0"/>
    </xf>
    <xf numFmtId="0" fontId="6" fillId="0" borderId="48" xfId="47" applyFont="1" applyBorder="1" applyAlignment="1" applyProtection="1">
      <alignment horizontal="center" vertical="center" wrapText="1"/>
      <protection locked="0"/>
    </xf>
    <xf numFmtId="0" fontId="6" fillId="0" borderId="106" xfId="47" applyFont="1" applyFill="1" applyBorder="1" applyAlignment="1" applyProtection="1">
      <alignment horizontal="center" vertical="center" wrapText="1"/>
      <protection locked="0"/>
    </xf>
    <xf numFmtId="0" fontId="6" fillId="0" borderId="109" xfId="47" applyFont="1" applyFill="1" applyBorder="1" applyAlignment="1" applyProtection="1">
      <alignment horizontal="center" vertical="center" wrapText="1"/>
      <protection locked="0"/>
    </xf>
    <xf numFmtId="0" fontId="6" fillId="0" borderId="106" xfId="47" applyFont="1" applyBorder="1" applyAlignment="1" applyProtection="1">
      <alignment horizontal="center" vertical="center" wrapText="1"/>
      <protection locked="0"/>
    </xf>
    <xf numFmtId="0" fontId="6" fillId="0" borderId="109" xfId="47" applyFont="1" applyBorder="1" applyAlignment="1" applyProtection="1">
      <alignment horizontal="center" vertical="center"/>
      <protection locked="0"/>
    </xf>
    <xf numFmtId="0" fontId="6" fillId="0" borderId="100"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24" xfId="47" applyFont="1" applyBorder="1" applyAlignment="1" applyProtection="1">
      <alignment horizontal="center" vertical="center"/>
      <protection locked="0"/>
    </xf>
    <xf numFmtId="0" fontId="6" fillId="0" borderId="83"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124" xfId="47" applyFont="1" applyBorder="1" applyAlignment="1" applyProtection="1">
      <alignment horizontal="center" vertical="center" wrapText="1"/>
      <protection locked="0"/>
    </xf>
    <xf numFmtId="0" fontId="6" fillId="0" borderId="117" xfId="47" applyFont="1" applyBorder="1" applyAlignment="1" applyProtection="1">
      <alignment horizontal="center" vertical="center" wrapText="1"/>
      <protection locked="0"/>
    </xf>
    <xf numFmtId="0" fontId="6" fillId="0" borderId="48" xfId="47" applyFont="1" applyBorder="1" applyAlignment="1" applyProtection="1">
      <alignment horizontal="center" vertical="center" wrapText="1"/>
      <protection locked="0"/>
    </xf>
    <xf numFmtId="0" fontId="6" fillId="0" borderId="106" xfId="47" applyFont="1" applyBorder="1" applyAlignment="1" applyProtection="1">
      <alignment horizontal="center" vertical="center" wrapText="1"/>
      <protection locked="0"/>
    </xf>
    <xf numFmtId="0" fontId="6" fillId="0" borderId="113" xfId="47" applyFont="1" applyBorder="1" applyAlignment="1" applyProtection="1">
      <alignment horizontal="center" vertical="center"/>
      <protection locked="0"/>
    </xf>
    <xf numFmtId="0" fontId="6" fillId="0" borderId="109" xfId="47" applyFont="1" applyBorder="1" applyAlignment="1" applyProtection="1">
      <alignment horizontal="center" vertical="center"/>
      <protection locked="0"/>
    </xf>
    <xf numFmtId="0" fontId="6" fillId="0" borderId="100"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112" xfId="47" applyFont="1" applyFill="1" applyBorder="1" applyAlignment="1" applyProtection="1">
      <alignment horizontal="center" vertical="center" wrapText="1"/>
      <protection locked="0"/>
    </xf>
    <xf numFmtId="0" fontId="6" fillId="0" borderId="45" xfId="47" applyFont="1" applyFill="1" applyBorder="1" applyAlignment="1" applyProtection="1">
      <alignment horizontal="center" vertical="center" wrapText="1"/>
      <protection locked="0"/>
    </xf>
    <xf numFmtId="0" fontId="6" fillId="0" borderId="104" xfId="47" applyFont="1" applyBorder="1" applyAlignment="1">
      <alignment horizontal="center" vertical="center"/>
      <protection/>
    </xf>
    <xf numFmtId="0" fontId="6" fillId="0" borderId="112" xfId="47" applyFont="1" applyBorder="1" applyAlignment="1">
      <alignment horizontal="center" vertical="center"/>
      <protection/>
    </xf>
    <xf numFmtId="0" fontId="6" fillId="0" borderId="64" xfId="47" applyFont="1" applyBorder="1" applyAlignment="1">
      <alignment horizontal="center" vertical="center"/>
      <protection/>
    </xf>
    <xf numFmtId="0" fontId="6" fillId="0" borderId="41" xfId="47" applyFont="1" applyBorder="1" applyAlignment="1" applyProtection="1">
      <alignment horizontal="center" vertical="center"/>
      <protection locked="0"/>
    </xf>
    <xf numFmtId="0" fontId="6" fillId="0" borderId="49" xfId="47" applyFont="1" applyBorder="1" applyAlignment="1" applyProtection="1">
      <alignment horizontal="center" vertical="center"/>
      <protection locked="0"/>
    </xf>
    <xf numFmtId="0" fontId="8" fillId="0" borderId="18" xfId="47" applyFont="1" applyFill="1" applyBorder="1" applyAlignment="1">
      <alignment horizontal="center" vertical="center" wrapText="1"/>
      <protection/>
    </xf>
    <xf numFmtId="0" fontId="8" fillId="0" borderId="24" xfId="47" applyFont="1" applyFill="1" applyBorder="1" applyAlignment="1">
      <alignment horizontal="center" vertical="center" wrapText="1"/>
      <protection/>
    </xf>
    <xf numFmtId="0" fontId="8" fillId="0" borderId="51" xfId="47" applyFont="1" applyFill="1" applyBorder="1" applyAlignment="1">
      <alignment horizontal="center" vertical="center" wrapText="1"/>
      <protection/>
    </xf>
    <xf numFmtId="0" fontId="6" fillId="37" borderId="108" xfId="47" applyFont="1" applyFill="1" applyBorder="1" applyAlignment="1">
      <alignment horizontal="center" vertical="center" wrapText="1"/>
      <protection/>
    </xf>
    <xf numFmtId="0" fontId="6" fillId="37" borderId="99" xfId="47" applyFont="1" applyFill="1" applyBorder="1" applyAlignment="1">
      <alignment horizontal="center" vertical="center" wrapText="1"/>
      <protection/>
    </xf>
    <xf numFmtId="0" fontId="6" fillId="0" borderId="105" xfId="47" applyFont="1" applyFill="1" applyBorder="1" applyAlignment="1">
      <alignment horizontal="center" vertical="center"/>
      <protection/>
    </xf>
    <xf numFmtId="0" fontId="6" fillId="0" borderId="97" xfId="47" applyFont="1" applyFill="1" applyBorder="1" applyAlignment="1">
      <alignment horizontal="center" vertical="center"/>
      <protection/>
    </xf>
    <xf numFmtId="0" fontId="6" fillId="37" borderId="59" xfId="47" applyFont="1" applyFill="1" applyBorder="1" applyAlignment="1">
      <alignment horizontal="center" vertical="center" wrapText="1"/>
      <protection/>
    </xf>
    <xf numFmtId="0" fontId="6" fillId="37" borderId="39" xfId="47" applyFont="1" applyFill="1" applyBorder="1" applyAlignment="1">
      <alignment horizontal="center" vertical="center" wrapText="1"/>
      <protection/>
    </xf>
    <xf numFmtId="0" fontId="6" fillId="0" borderId="35" xfId="47" applyFont="1" applyBorder="1" applyAlignment="1" applyProtection="1">
      <alignment horizontal="center" vertical="center" wrapText="1"/>
      <protection locked="0"/>
    </xf>
    <xf numFmtId="0" fontId="6" fillId="0" borderId="62" xfId="47" applyFont="1" applyBorder="1" applyAlignment="1" applyProtection="1">
      <alignment horizontal="left" vertical="center" indent="1"/>
      <protection locked="0"/>
    </xf>
    <xf numFmtId="0" fontId="6" fillId="0" borderId="28"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6" fillId="0" borderId="27" xfId="47" applyFont="1" applyBorder="1" applyAlignment="1" applyProtection="1">
      <alignment horizontal="left" vertical="center"/>
      <protection locked="0"/>
    </xf>
    <xf numFmtId="0" fontId="6" fillId="0" borderId="22" xfId="47" applyFont="1" applyBorder="1" applyAlignment="1" applyProtection="1">
      <alignment horizontal="left" vertical="center"/>
      <protection locked="0"/>
    </xf>
    <xf numFmtId="0" fontId="6" fillId="0" borderId="27" xfId="47" applyFont="1" applyBorder="1" applyAlignment="1" applyProtection="1">
      <alignment horizontal="left" vertical="center" indent="1"/>
      <protection locked="0"/>
    </xf>
    <xf numFmtId="0" fontId="6" fillId="0" borderId="22" xfId="47" applyFont="1" applyBorder="1" applyAlignment="1" applyProtection="1">
      <alignment horizontal="left" vertical="center" indent="1"/>
      <protection locked="0"/>
    </xf>
    <xf numFmtId="0" fontId="6" fillId="0" borderId="106"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141" xfId="47" applyFont="1" applyBorder="1" applyAlignment="1" applyProtection="1">
      <alignment horizontal="left" vertical="center" indent="1"/>
      <protection locked="0"/>
    </xf>
    <xf numFmtId="0" fontId="6" fillId="0" borderId="140" xfId="47" applyFont="1" applyBorder="1" applyAlignment="1" applyProtection="1">
      <alignment horizontal="left" vertical="center" indent="1"/>
      <protection locked="0"/>
    </xf>
    <xf numFmtId="0" fontId="6" fillId="0" borderId="32" xfId="47" applyFont="1" applyBorder="1" applyAlignment="1" applyProtection="1">
      <alignment horizontal="left" vertical="center" indent="1"/>
      <protection locked="0"/>
    </xf>
    <xf numFmtId="0" fontId="6" fillId="0" borderId="19" xfId="47" applyFont="1" applyBorder="1" applyAlignment="1" applyProtection="1">
      <alignment horizontal="left" vertical="center" indent="1"/>
      <protection locked="0"/>
    </xf>
    <xf numFmtId="0" fontId="6" fillId="0" borderId="104" xfId="47" applyFont="1" applyFill="1" applyBorder="1" applyAlignment="1" applyProtection="1">
      <alignment horizontal="left" vertical="center" indent="1"/>
      <protection locked="0"/>
    </xf>
    <xf numFmtId="0" fontId="6" fillId="0" borderId="112" xfId="47" applyFont="1" applyFill="1" applyBorder="1" applyAlignment="1" applyProtection="1">
      <alignment horizontal="left" vertical="center" indent="1"/>
      <protection locked="0"/>
    </xf>
    <xf numFmtId="0" fontId="6" fillId="0" borderId="112" xfId="47" applyFont="1" applyBorder="1" applyAlignment="1">
      <alignment horizontal="left" vertical="center" indent="1"/>
      <protection/>
    </xf>
    <xf numFmtId="0" fontId="6" fillId="0" borderId="64" xfId="47" applyFont="1" applyBorder="1" applyAlignment="1">
      <alignment horizontal="left" vertical="center" indent="1"/>
      <protection/>
    </xf>
    <xf numFmtId="0" fontId="12" fillId="0" borderId="27" xfId="47" applyFont="1" applyBorder="1" applyAlignment="1" applyProtection="1">
      <alignment horizontal="left" vertical="center" wrapText="1" indent="1"/>
      <protection locked="0"/>
    </xf>
    <xf numFmtId="0" fontId="12" fillId="0" borderId="22" xfId="47" applyFont="1" applyBorder="1" applyAlignment="1" applyProtection="1">
      <alignment horizontal="left" vertical="center" wrapText="1" indent="1"/>
      <protection locked="0"/>
    </xf>
    <xf numFmtId="0" fontId="6" fillId="0" borderId="45" xfId="47" applyFont="1" applyBorder="1" applyAlignment="1" applyProtection="1">
      <alignment horizontal="left" vertical="center" indent="1"/>
      <protection locked="0"/>
    </xf>
    <xf numFmtId="0" fontId="6" fillId="0" borderId="64" xfId="47" applyFont="1" applyFill="1" applyBorder="1" applyAlignment="1" applyProtection="1">
      <alignment horizontal="left" vertical="center" indent="1"/>
      <protection locked="0"/>
    </xf>
    <xf numFmtId="0" fontId="6" fillId="0" borderId="108" xfId="47" applyFont="1" applyBorder="1" applyAlignment="1" applyProtection="1">
      <alignment horizontal="left" vertical="center" indent="1"/>
      <protection locked="0"/>
    </xf>
    <xf numFmtId="0" fontId="6" fillId="0" borderId="99" xfId="47" applyFont="1" applyBorder="1" applyAlignment="1" applyProtection="1">
      <alignment horizontal="left" vertical="center" indent="1"/>
      <protection locked="0"/>
    </xf>
    <xf numFmtId="0" fontId="6" fillId="0" borderId="107" xfId="47" applyFont="1" applyBorder="1" applyAlignment="1" applyProtection="1">
      <alignment horizontal="left" vertical="center" indent="1"/>
      <protection locked="0"/>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top" wrapText="1"/>
    </xf>
    <xf numFmtId="0" fontId="10" fillId="0" borderId="52" xfId="0" applyFont="1" applyBorder="1" applyAlignment="1">
      <alignment horizontal="center" vertical="top" wrapText="1"/>
    </xf>
    <xf numFmtId="0" fontId="10" fillId="0" borderId="108" xfId="0" applyFont="1" applyBorder="1" applyAlignment="1">
      <alignment horizontal="center" vertical="center" wrapText="1"/>
    </xf>
    <xf numFmtId="0" fontId="10" fillId="0" borderId="152" xfId="0" applyFont="1" applyBorder="1" applyAlignment="1">
      <alignment horizontal="center" vertical="center"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44</xdr:row>
      <xdr:rowOff>123825</xdr:rowOff>
    </xdr:from>
    <xdr:ext cx="4581525" cy="257175"/>
    <xdr:sp fLocksText="0">
      <xdr:nvSpPr>
        <xdr:cNvPr id="1" name="TextovéPole 1"/>
        <xdr:cNvSpPr txBox="1">
          <a:spLocks noChangeArrowheads="1"/>
        </xdr:cNvSpPr>
      </xdr:nvSpPr>
      <xdr:spPr>
        <a:xfrm rot="10597951">
          <a:off x="2933700" y="8067675"/>
          <a:ext cx="45815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44</xdr:row>
      <xdr:rowOff>152400</xdr:rowOff>
    </xdr:from>
    <xdr:ext cx="4581525" cy="238125"/>
    <xdr:sp fLocksText="0">
      <xdr:nvSpPr>
        <xdr:cNvPr id="2" name="TextovéPole 2"/>
        <xdr:cNvSpPr txBox="1">
          <a:spLocks noChangeArrowheads="1"/>
        </xdr:cNvSpPr>
      </xdr:nvSpPr>
      <xdr:spPr>
        <a:xfrm rot="10597951">
          <a:off x="2933700" y="8096250"/>
          <a:ext cx="45815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45</xdr:row>
      <xdr:rowOff>152400</xdr:rowOff>
    </xdr:from>
    <xdr:ext cx="4581525" cy="238125"/>
    <xdr:sp fLocksText="0">
      <xdr:nvSpPr>
        <xdr:cNvPr id="3" name="TextovéPole 3"/>
        <xdr:cNvSpPr txBox="1">
          <a:spLocks noChangeArrowheads="1"/>
        </xdr:cNvSpPr>
      </xdr:nvSpPr>
      <xdr:spPr>
        <a:xfrm rot="10597951">
          <a:off x="2933700" y="8258175"/>
          <a:ext cx="45815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35</xdr:row>
      <xdr:rowOff>0</xdr:rowOff>
    </xdr:from>
    <xdr:ext cx="4581525" cy="257175"/>
    <xdr:sp fLocksText="0">
      <xdr:nvSpPr>
        <xdr:cNvPr id="4" name="TextovéPole 4"/>
        <xdr:cNvSpPr txBox="1">
          <a:spLocks noChangeArrowheads="1"/>
        </xdr:cNvSpPr>
      </xdr:nvSpPr>
      <xdr:spPr>
        <a:xfrm rot="10597951">
          <a:off x="2933700" y="6343650"/>
          <a:ext cx="45815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1"/>
  <sheetViews>
    <sheetView zoomScalePageLayoutView="0" workbookViewId="0" topLeftCell="A130">
      <selection activeCell="A141" sqref="A141"/>
    </sheetView>
  </sheetViews>
  <sheetFormatPr defaultColWidth="9.140625" defaultRowHeight="15"/>
  <cols>
    <col min="1" max="1" width="76.28125" style="143" customWidth="1"/>
    <col min="2" max="2" width="13.00390625" style="573" customWidth="1"/>
    <col min="3" max="3" width="7.421875" style="573" customWidth="1"/>
    <col min="4" max="4" width="10.57421875" style="1155" customWidth="1"/>
    <col min="5" max="5" width="12.57421875" style="1155" customWidth="1"/>
    <col min="6" max="16384" width="9.140625" style="143" customWidth="1"/>
  </cols>
  <sheetData>
    <row r="1" spans="1:5" ht="12.75" customHeight="1">
      <c r="A1" s="1162" t="s">
        <v>953</v>
      </c>
      <c r="B1" s="1162"/>
      <c r="C1" s="1162"/>
      <c r="D1" s="1162"/>
      <c r="E1" s="1162"/>
    </row>
    <row r="2" spans="1:5" ht="12.75" customHeight="1" thickBot="1">
      <c r="A2" s="1163" t="s">
        <v>942</v>
      </c>
      <c r="B2" s="1163"/>
      <c r="C2" s="1163"/>
      <c r="D2" s="1163"/>
      <c r="E2" s="1163"/>
    </row>
    <row r="3" spans="1:6" ht="27.75" customHeight="1">
      <c r="A3" s="1164" t="s">
        <v>973</v>
      </c>
      <c r="B3" s="1165"/>
      <c r="C3" s="1165"/>
      <c r="D3" s="1165"/>
      <c r="E3" s="1166"/>
      <c r="F3" s="545"/>
    </row>
    <row r="4" spans="1:6" ht="15">
      <c r="A4" s="838" t="s">
        <v>954</v>
      </c>
      <c r="B4" s="839" t="s">
        <v>955</v>
      </c>
      <c r="C4" s="836"/>
      <c r="D4" s="836"/>
      <c r="E4" s="751"/>
      <c r="F4" s="545"/>
    </row>
    <row r="5" spans="1:6" ht="15">
      <c r="A5" s="840" t="s">
        <v>956</v>
      </c>
      <c r="B5" s="841"/>
      <c r="C5" s="837"/>
      <c r="D5" s="837"/>
      <c r="E5" s="752"/>
      <c r="F5" s="545"/>
    </row>
    <row r="6" spans="1:5" ht="12.75" customHeight="1" thickBot="1">
      <c r="A6" s="1167" t="s">
        <v>459</v>
      </c>
      <c r="B6" s="1168"/>
      <c r="C6" s="1168"/>
      <c r="D6" s="1168"/>
      <c r="E6" s="1169"/>
    </row>
    <row r="7" spans="1:5" ht="27.75" thickBot="1">
      <c r="A7" s="546" t="s">
        <v>773</v>
      </c>
      <c r="B7" s="547" t="s">
        <v>610</v>
      </c>
      <c r="C7" s="548" t="s">
        <v>611</v>
      </c>
      <c r="D7" s="1139" t="s">
        <v>612</v>
      </c>
      <c r="E7" s="1140" t="s">
        <v>774</v>
      </c>
    </row>
    <row r="8" spans="1:5" ht="12.75" customHeight="1">
      <c r="A8" s="549" t="s">
        <v>0</v>
      </c>
      <c r="B8" s="1170"/>
      <c r="C8" s="1171"/>
      <c r="D8" s="1141" t="s">
        <v>442</v>
      </c>
      <c r="E8" s="1142" t="s">
        <v>443</v>
      </c>
    </row>
    <row r="9" spans="1:5" ht="12.75" customHeight="1">
      <c r="A9" s="550" t="s">
        <v>1</v>
      </c>
      <c r="B9" s="551" t="s">
        <v>775</v>
      </c>
      <c r="C9" s="552" t="s">
        <v>2</v>
      </c>
      <c r="D9" s="1143">
        <f>D10+D18+D29+D36</f>
        <v>269278</v>
      </c>
      <c r="E9" s="1144">
        <f>E10+E18+E29+E36</f>
        <v>279737</v>
      </c>
    </row>
    <row r="10" spans="1:5" ht="12.75" customHeight="1">
      <c r="A10" s="550" t="s">
        <v>3</v>
      </c>
      <c r="B10" s="551" t="s">
        <v>4</v>
      </c>
      <c r="C10" s="552" t="s">
        <v>5</v>
      </c>
      <c r="D10" s="1145">
        <f>SUM(D11:D17)</f>
        <v>11658</v>
      </c>
      <c r="E10" s="1146">
        <f>SUM(E11:E17)</f>
        <v>12761</v>
      </c>
    </row>
    <row r="11" spans="1:5" ht="12.75" customHeight="1">
      <c r="A11" s="550" t="s">
        <v>6</v>
      </c>
      <c r="B11" s="551" t="s">
        <v>7</v>
      </c>
      <c r="C11" s="552" t="s">
        <v>8</v>
      </c>
      <c r="D11" s="1138"/>
      <c r="E11" s="1147"/>
    </row>
    <row r="12" spans="1:5" ht="12.75" customHeight="1">
      <c r="A12" s="550" t="s">
        <v>9</v>
      </c>
      <c r="B12" s="551" t="s">
        <v>10</v>
      </c>
      <c r="C12" s="552" t="s">
        <v>11</v>
      </c>
      <c r="D12" s="1138">
        <v>10455</v>
      </c>
      <c r="E12" s="1147">
        <v>11160</v>
      </c>
    </row>
    <row r="13" spans="1:5" ht="12.75" customHeight="1">
      <c r="A13" s="550" t="s">
        <v>12</v>
      </c>
      <c r="B13" s="551" t="s">
        <v>13</v>
      </c>
      <c r="C13" s="552" t="s">
        <v>14</v>
      </c>
      <c r="D13" s="1138"/>
      <c r="E13" s="1147"/>
    </row>
    <row r="14" spans="1:5" ht="12.75" customHeight="1">
      <c r="A14" s="550" t="s">
        <v>15</v>
      </c>
      <c r="B14" s="551" t="s">
        <v>16</v>
      </c>
      <c r="C14" s="552" t="s">
        <v>17</v>
      </c>
      <c r="D14" s="1138">
        <v>319</v>
      </c>
      <c r="E14" s="1147">
        <v>319</v>
      </c>
    </row>
    <row r="15" spans="1:5" ht="12.75" customHeight="1">
      <c r="A15" s="550" t="s">
        <v>18</v>
      </c>
      <c r="B15" s="551" t="s">
        <v>19</v>
      </c>
      <c r="C15" s="552" t="s">
        <v>20</v>
      </c>
      <c r="D15" s="1138">
        <v>884</v>
      </c>
      <c r="E15" s="1147">
        <v>1084</v>
      </c>
    </row>
    <row r="16" spans="1:5" ht="12.75" customHeight="1">
      <c r="A16" s="550" t="s">
        <v>21</v>
      </c>
      <c r="B16" s="551" t="s">
        <v>22</v>
      </c>
      <c r="C16" s="552" t="s">
        <v>23</v>
      </c>
      <c r="D16" s="1138"/>
      <c r="E16" s="1147">
        <v>198</v>
      </c>
    </row>
    <row r="17" spans="1:5" ht="12.75" customHeight="1">
      <c r="A17" s="550" t="s">
        <v>24</v>
      </c>
      <c r="B17" s="551" t="s">
        <v>25</v>
      </c>
      <c r="C17" s="552" t="s">
        <v>26</v>
      </c>
      <c r="D17" s="1138"/>
      <c r="E17" s="1147"/>
    </row>
    <row r="18" spans="1:5" ht="12.75" customHeight="1">
      <c r="A18" s="553" t="s">
        <v>27</v>
      </c>
      <c r="B18" s="551" t="s">
        <v>28</v>
      </c>
      <c r="C18" s="552" t="s">
        <v>29</v>
      </c>
      <c r="D18" s="1145">
        <f>SUM(D19:D28)</f>
        <v>357180</v>
      </c>
      <c r="E18" s="1146">
        <f>SUM(E19:E28)</f>
        <v>370820</v>
      </c>
    </row>
    <row r="19" spans="1:5" ht="12.75" customHeight="1">
      <c r="A19" s="550" t="s">
        <v>30</v>
      </c>
      <c r="B19" s="551" t="s">
        <v>31</v>
      </c>
      <c r="C19" s="552" t="s">
        <v>32</v>
      </c>
      <c r="D19" s="1138">
        <v>137917</v>
      </c>
      <c r="E19" s="1147">
        <v>137917</v>
      </c>
    </row>
    <row r="20" spans="1:5" ht="12.75" customHeight="1">
      <c r="A20" s="550" t="s">
        <v>776</v>
      </c>
      <c r="B20" s="551" t="s">
        <v>33</v>
      </c>
      <c r="C20" s="552" t="s">
        <v>34</v>
      </c>
      <c r="D20" s="1138">
        <v>226</v>
      </c>
      <c r="E20" s="1147">
        <v>225</v>
      </c>
    </row>
    <row r="21" spans="1:5" ht="12.75" customHeight="1">
      <c r="A21" s="550" t="s">
        <v>35</v>
      </c>
      <c r="B21" s="551" t="s">
        <v>36</v>
      </c>
      <c r="C21" s="552" t="s">
        <v>37</v>
      </c>
      <c r="D21" s="1138">
        <v>136662</v>
      </c>
      <c r="E21" s="1147">
        <v>137496</v>
      </c>
    </row>
    <row r="22" spans="1:5" ht="12.75" customHeight="1">
      <c r="A22" s="550" t="s">
        <v>777</v>
      </c>
      <c r="B22" s="551" t="s">
        <v>38</v>
      </c>
      <c r="C22" s="552" t="s">
        <v>39</v>
      </c>
      <c r="D22" s="1138">
        <v>44960</v>
      </c>
      <c r="E22" s="1147">
        <v>45592</v>
      </c>
    </row>
    <row r="23" spans="1:5" ht="12.75" customHeight="1">
      <c r="A23" s="550" t="s">
        <v>40</v>
      </c>
      <c r="B23" s="551" t="s">
        <v>41</v>
      </c>
      <c r="C23" s="552" t="s">
        <v>42</v>
      </c>
      <c r="D23" s="1138"/>
      <c r="E23" s="1147"/>
    </row>
    <row r="24" spans="1:5" ht="12.75" customHeight="1">
      <c r="A24" s="550" t="s">
        <v>778</v>
      </c>
      <c r="B24" s="551" t="s">
        <v>43</v>
      </c>
      <c r="C24" s="552" t="s">
        <v>44</v>
      </c>
      <c r="D24" s="1138"/>
      <c r="E24" s="1147"/>
    </row>
    <row r="25" spans="1:5" ht="12.75" customHeight="1">
      <c r="A25" s="550" t="s">
        <v>45</v>
      </c>
      <c r="B25" s="551" t="s">
        <v>46</v>
      </c>
      <c r="C25" s="552" t="s">
        <v>47</v>
      </c>
      <c r="D25" s="1138">
        <v>9990</v>
      </c>
      <c r="E25" s="1147">
        <v>9896</v>
      </c>
    </row>
    <row r="26" spans="1:5" ht="12.75" customHeight="1">
      <c r="A26" s="550" t="s">
        <v>48</v>
      </c>
      <c r="B26" s="551" t="s">
        <v>49</v>
      </c>
      <c r="C26" s="552" t="s">
        <v>50</v>
      </c>
      <c r="D26" s="1138"/>
      <c r="E26" s="1147"/>
    </row>
    <row r="27" spans="1:5" ht="12.75" customHeight="1">
      <c r="A27" s="550" t="s">
        <v>51</v>
      </c>
      <c r="B27" s="551" t="s">
        <v>52</v>
      </c>
      <c r="C27" s="552" t="s">
        <v>53</v>
      </c>
      <c r="D27" s="1138">
        <v>27425</v>
      </c>
      <c r="E27" s="1147">
        <v>39694</v>
      </c>
    </row>
    <row r="28" spans="1:5" ht="12.75" customHeight="1">
      <c r="A28" s="550" t="s">
        <v>54</v>
      </c>
      <c r="B28" s="551" t="s">
        <v>55</v>
      </c>
      <c r="C28" s="552" t="s">
        <v>56</v>
      </c>
      <c r="D28" s="1138"/>
      <c r="E28" s="1147"/>
    </row>
    <row r="29" spans="1:5" ht="12.75" customHeight="1">
      <c r="A29" s="553" t="s">
        <v>57</v>
      </c>
      <c r="B29" s="551" t="s">
        <v>779</v>
      </c>
      <c r="C29" s="552" t="s">
        <v>58</v>
      </c>
      <c r="D29" s="1145">
        <f>SUM(D30:D35)</f>
        <v>0</v>
      </c>
      <c r="E29" s="1146">
        <f>SUM(E30:E35)</f>
        <v>0</v>
      </c>
    </row>
    <row r="30" spans="1:5" ht="12.75" customHeight="1">
      <c r="A30" s="550" t="s">
        <v>780</v>
      </c>
      <c r="B30" s="551" t="s">
        <v>59</v>
      </c>
      <c r="C30" s="552" t="s">
        <v>60</v>
      </c>
      <c r="D30" s="1138"/>
      <c r="E30" s="1147"/>
    </row>
    <row r="31" spans="1:5" ht="12.75" customHeight="1">
      <c r="A31" s="550" t="s">
        <v>781</v>
      </c>
      <c r="B31" s="551" t="s">
        <v>61</v>
      </c>
      <c r="C31" s="552" t="s">
        <v>62</v>
      </c>
      <c r="D31" s="1138"/>
      <c r="E31" s="1147"/>
    </row>
    <row r="32" spans="1:5" ht="12.75" customHeight="1">
      <c r="A32" s="550" t="s">
        <v>63</v>
      </c>
      <c r="B32" s="551" t="s">
        <v>64</v>
      </c>
      <c r="C32" s="552" t="s">
        <v>65</v>
      </c>
      <c r="D32" s="1138"/>
      <c r="E32" s="1147"/>
    </row>
    <row r="33" spans="1:5" ht="12.75" customHeight="1">
      <c r="A33" s="550" t="s">
        <v>782</v>
      </c>
      <c r="B33" s="551" t="s">
        <v>66</v>
      </c>
      <c r="C33" s="552" t="s">
        <v>67</v>
      </c>
      <c r="D33" s="1138"/>
      <c r="E33" s="1147"/>
    </row>
    <row r="34" spans="1:5" ht="12.75" customHeight="1">
      <c r="A34" s="550" t="s">
        <v>783</v>
      </c>
      <c r="B34" s="551" t="s">
        <v>68</v>
      </c>
      <c r="C34" s="552" t="s">
        <v>69</v>
      </c>
      <c r="D34" s="1138"/>
      <c r="E34" s="1147"/>
    </row>
    <row r="35" spans="1:5" ht="12.75" customHeight="1">
      <c r="A35" s="550" t="s">
        <v>70</v>
      </c>
      <c r="B35" s="551" t="s">
        <v>71</v>
      </c>
      <c r="C35" s="552" t="s">
        <v>72</v>
      </c>
      <c r="D35" s="1138"/>
      <c r="E35" s="1147"/>
    </row>
    <row r="36" spans="1:5" ht="12.75" customHeight="1">
      <c r="A36" s="553" t="s">
        <v>74</v>
      </c>
      <c r="B36" s="551" t="s">
        <v>784</v>
      </c>
      <c r="C36" s="552" t="s">
        <v>73</v>
      </c>
      <c r="D36" s="1145">
        <f>SUM(D37:D47)</f>
        <v>-99560</v>
      </c>
      <c r="E36" s="1146">
        <f>SUM(E37:E47)</f>
        <v>-103844</v>
      </c>
    </row>
    <row r="37" spans="1:5" ht="12.75" customHeight="1">
      <c r="A37" s="550" t="s">
        <v>76</v>
      </c>
      <c r="B37" s="551" t="s">
        <v>77</v>
      </c>
      <c r="C37" s="552" t="s">
        <v>75</v>
      </c>
      <c r="D37" s="1138"/>
      <c r="E37" s="1147"/>
    </row>
    <row r="38" spans="1:5" ht="12.75" customHeight="1">
      <c r="A38" s="550" t="s">
        <v>79</v>
      </c>
      <c r="B38" s="551" t="s">
        <v>80</v>
      </c>
      <c r="C38" s="552" t="s">
        <v>78</v>
      </c>
      <c r="D38" s="1138">
        <v>-7585</v>
      </c>
      <c r="E38" s="1147">
        <v>-8931</v>
      </c>
    </row>
    <row r="39" spans="1:5" ht="12.75" customHeight="1">
      <c r="A39" s="550" t="s">
        <v>82</v>
      </c>
      <c r="B39" s="551" t="s">
        <v>83</v>
      </c>
      <c r="C39" s="552" t="s">
        <v>81</v>
      </c>
      <c r="D39" s="1138"/>
      <c r="E39" s="1147"/>
    </row>
    <row r="40" spans="1:5" ht="12.75" customHeight="1">
      <c r="A40" s="550" t="s">
        <v>785</v>
      </c>
      <c r="B40" s="551" t="s">
        <v>85</v>
      </c>
      <c r="C40" s="552" t="s">
        <v>84</v>
      </c>
      <c r="D40" s="1138">
        <v>-319</v>
      </c>
      <c r="E40" s="1147">
        <v>-319</v>
      </c>
    </row>
    <row r="41" spans="1:5" ht="12.75" customHeight="1">
      <c r="A41" s="550" t="s">
        <v>786</v>
      </c>
      <c r="B41" s="551" t="s">
        <v>87</v>
      </c>
      <c r="C41" s="552" t="s">
        <v>86</v>
      </c>
      <c r="D41" s="1138">
        <v>-239</v>
      </c>
      <c r="E41" s="1147">
        <v>-468</v>
      </c>
    </row>
    <row r="42" spans="1:5" ht="12.75" customHeight="1">
      <c r="A42" s="550" t="s">
        <v>89</v>
      </c>
      <c r="B42" s="551" t="s">
        <v>90</v>
      </c>
      <c r="C42" s="552" t="s">
        <v>88</v>
      </c>
      <c r="D42" s="1138">
        <v>-44408</v>
      </c>
      <c r="E42" s="1147">
        <v>-45375</v>
      </c>
    </row>
    <row r="43" spans="1:5" ht="12.75" customHeight="1">
      <c r="A43" s="550" t="s">
        <v>787</v>
      </c>
      <c r="B43" s="551" t="s">
        <v>92</v>
      </c>
      <c r="C43" s="552" t="s">
        <v>91</v>
      </c>
      <c r="D43" s="1138">
        <v>-37019</v>
      </c>
      <c r="E43" s="1147">
        <v>-38855</v>
      </c>
    </row>
    <row r="44" spans="1:5" ht="12.75" customHeight="1">
      <c r="A44" s="550" t="s">
        <v>94</v>
      </c>
      <c r="B44" s="551" t="s">
        <v>95</v>
      </c>
      <c r="C44" s="552" t="s">
        <v>93</v>
      </c>
      <c r="D44" s="1138"/>
      <c r="E44" s="1147"/>
    </row>
    <row r="45" spans="1:5" ht="12.75" customHeight="1">
      <c r="A45" s="550" t="s">
        <v>97</v>
      </c>
      <c r="B45" s="551" t="s">
        <v>98</v>
      </c>
      <c r="C45" s="552" t="s">
        <v>96</v>
      </c>
      <c r="D45" s="1138"/>
      <c r="E45" s="1147"/>
    </row>
    <row r="46" spans="1:5" ht="12.75" customHeight="1">
      <c r="A46" s="550" t="s">
        <v>525</v>
      </c>
      <c r="B46" s="551" t="s">
        <v>100</v>
      </c>
      <c r="C46" s="552" t="s">
        <v>99</v>
      </c>
      <c r="D46" s="1138">
        <v>-9990</v>
      </c>
      <c r="E46" s="1147">
        <v>-9896</v>
      </c>
    </row>
    <row r="47" spans="1:5" ht="14.25" thickBot="1">
      <c r="A47" s="554" t="s">
        <v>526</v>
      </c>
      <c r="B47" s="555" t="s">
        <v>102</v>
      </c>
      <c r="C47" s="552" t="s">
        <v>101</v>
      </c>
      <c r="D47" s="1148"/>
      <c r="E47" s="1149"/>
    </row>
    <row r="48" spans="1:5" ht="12.75" customHeight="1">
      <c r="A48" s="556" t="s">
        <v>104</v>
      </c>
      <c r="B48" s="557" t="s">
        <v>788</v>
      </c>
      <c r="C48" s="558" t="s">
        <v>103</v>
      </c>
      <c r="D48" s="1150">
        <f>D49+D59+D79+D87</f>
        <v>136938</v>
      </c>
      <c r="E48" s="1151">
        <f>E49+E59+E79+E87</f>
        <v>133124</v>
      </c>
    </row>
    <row r="49" spans="1:5" ht="12.75" customHeight="1">
      <c r="A49" s="553" t="s">
        <v>106</v>
      </c>
      <c r="B49" s="551" t="s">
        <v>789</v>
      </c>
      <c r="C49" s="552" t="s">
        <v>105</v>
      </c>
      <c r="D49" s="1145">
        <f>SUM(D50:D58)</f>
        <v>5549</v>
      </c>
      <c r="E49" s="1146">
        <f>SUM(E50:E58)</f>
        <v>6986</v>
      </c>
    </row>
    <row r="50" spans="1:5" ht="12.75" customHeight="1">
      <c r="A50" s="550" t="s">
        <v>108</v>
      </c>
      <c r="B50" s="551" t="s">
        <v>109</v>
      </c>
      <c r="C50" s="552" t="s">
        <v>107</v>
      </c>
      <c r="D50" s="1138"/>
      <c r="E50" s="1147"/>
    </row>
    <row r="51" spans="1:5" ht="12.75" customHeight="1">
      <c r="A51" s="550" t="s">
        <v>111</v>
      </c>
      <c r="B51" s="551" t="s">
        <v>112</v>
      </c>
      <c r="C51" s="552" t="s">
        <v>110</v>
      </c>
      <c r="D51" s="1138"/>
      <c r="E51" s="1147"/>
    </row>
    <row r="52" spans="1:5" ht="12.75" customHeight="1">
      <c r="A52" s="550" t="s">
        <v>114</v>
      </c>
      <c r="B52" s="551" t="s">
        <v>115</v>
      </c>
      <c r="C52" s="552" t="s">
        <v>113</v>
      </c>
      <c r="D52" s="1138">
        <v>1227</v>
      </c>
      <c r="E52" s="1147">
        <v>2553</v>
      </c>
    </row>
    <row r="53" spans="1:5" ht="12.75" customHeight="1">
      <c r="A53" s="550" t="s">
        <v>117</v>
      </c>
      <c r="B53" s="551" t="s">
        <v>118</v>
      </c>
      <c r="C53" s="552" t="s">
        <v>116</v>
      </c>
      <c r="D53" s="1138"/>
      <c r="E53" s="1147"/>
    </row>
    <row r="54" spans="1:5" ht="12.75" customHeight="1">
      <c r="A54" s="550" t="s">
        <v>120</v>
      </c>
      <c r="B54" s="551" t="s">
        <v>121</v>
      </c>
      <c r="C54" s="552" t="s">
        <v>119</v>
      </c>
      <c r="D54" s="1138">
        <v>4322</v>
      </c>
      <c r="E54" s="1147">
        <v>4433</v>
      </c>
    </row>
    <row r="55" spans="1:5" ht="12.75" customHeight="1">
      <c r="A55" s="550" t="s">
        <v>790</v>
      </c>
      <c r="B55" s="551" t="s">
        <v>123</v>
      </c>
      <c r="C55" s="552" t="s">
        <v>122</v>
      </c>
      <c r="D55" s="1138"/>
      <c r="E55" s="1147"/>
    </row>
    <row r="56" spans="1:5" ht="12.75" customHeight="1">
      <c r="A56" s="550" t="s">
        <v>125</v>
      </c>
      <c r="B56" s="551" t="s">
        <v>126</v>
      </c>
      <c r="C56" s="552" t="s">
        <v>124</v>
      </c>
      <c r="D56" s="1138"/>
      <c r="E56" s="1147"/>
    </row>
    <row r="57" spans="1:5" ht="12.75" customHeight="1">
      <c r="A57" s="550" t="s">
        <v>128</v>
      </c>
      <c r="B57" s="551" t="s">
        <v>129</v>
      </c>
      <c r="C57" s="552" t="s">
        <v>127</v>
      </c>
      <c r="D57" s="1138"/>
      <c r="E57" s="1147"/>
    </row>
    <row r="58" spans="1:5" ht="12.75" customHeight="1">
      <c r="A58" s="550" t="s">
        <v>131</v>
      </c>
      <c r="B58" s="551" t="s">
        <v>132</v>
      </c>
      <c r="C58" s="552" t="s">
        <v>130</v>
      </c>
      <c r="D58" s="1138"/>
      <c r="E58" s="1147"/>
    </row>
    <row r="59" spans="1:5" ht="12.75" customHeight="1">
      <c r="A59" s="553" t="s">
        <v>134</v>
      </c>
      <c r="B59" s="551" t="s">
        <v>791</v>
      </c>
      <c r="C59" s="552" t="s">
        <v>133</v>
      </c>
      <c r="D59" s="1145">
        <f>SUM(D60:D78)</f>
        <v>3718</v>
      </c>
      <c r="E59" s="1146">
        <f>SUM(E60:E78)</f>
        <v>2899</v>
      </c>
    </row>
    <row r="60" spans="1:8" ht="12.75" customHeight="1">
      <c r="A60" s="550" t="s">
        <v>136</v>
      </c>
      <c r="B60" s="551" t="s">
        <v>137</v>
      </c>
      <c r="C60" s="552" t="s">
        <v>135</v>
      </c>
      <c r="D60" s="1138">
        <v>780</v>
      </c>
      <c r="E60" s="1147">
        <v>749</v>
      </c>
      <c r="G60" s="570"/>
      <c r="H60" s="570"/>
    </row>
    <row r="61" spans="1:5" ht="12.75" customHeight="1">
      <c r="A61" s="550" t="s">
        <v>139</v>
      </c>
      <c r="B61" s="551" t="s">
        <v>140</v>
      </c>
      <c r="C61" s="552" t="s">
        <v>138</v>
      </c>
      <c r="D61" s="1138"/>
      <c r="E61" s="1147"/>
    </row>
    <row r="62" spans="1:5" ht="12.75" customHeight="1">
      <c r="A62" s="550" t="s">
        <v>142</v>
      </c>
      <c r="B62" s="551" t="s">
        <v>143</v>
      </c>
      <c r="C62" s="552" t="s">
        <v>141</v>
      </c>
      <c r="D62" s="1138"/>
      <c r="E62" s="1147"/>
    </row>
    <row r="63" spans="1:8" ht="12.75" customHeight="1">
      <c r="A63" s="550" t="s">
        <v>145</v>
      </c>
      <c r="B63" s="551" t="s">
        <v>132</v>
      </c>
      <c r="C63" s="552" t="s">
        <v>144</v>
      </c>
      <c r="D63" s="1138">
        <v>1042</v>
      </c>
      <c r="E63" s="1147">
        <v>1122</v>
      </c>
      <c r="G63" s="570"/>
      <c r="H63" s="570"/>
    </row>
    <row r="64" spans="1:5" ht="12.75" customHeight="1">
      <c r="A64" s="550" t="s">
        <v>147</v>
      </c>
      <c r="B64" s="551" t="s">
        <v>148</v>
      </c>
      <c r="C64" s="552" t="s">
        <v>146</v>
      </c>
      <c r="D64" s="1138">
        <v>72</v>
      </c>
      <c r="E64" s="1147">
        <v>161</v>
      </c>
    </row>
    <row r="65" spans="1:5" ht="13.5" customHeight="1">
      <c r="A65" s="550" t="s">
        <v>150</v>
      </c>
      <c r="B65" s="551" t="s">
        <v>151</v>
      </c>
      <c r="C65" s="552" t="s">
        <v>149</v>
      </c>
      <c r="D65" s="1138">
        <v>85</v>
      </c>
      <c r="E65" s="1147">
        <v>31</v>
      </c>
    </row>
    <row r="66" spans="1:6" ht="13.5" customHeight="1">
      <c r="A66" s="559" t="s">
        <v>792</v>
      </c>
      <c r="B66" s="551" t="s">
        <v>153</v>
      </c>
      <c r="C66" s="552" t="s">
        <v>152</v>
      </c>
      <c r="D66" s="1138"/>
      <c r="E66" s="1147"/>
      <c r="F66" s="108"/>
    </row>
    <row r="67" spans="1:5" ht="12.75" customHeight="1">
      <c r="A67" s="550" t="s">
        <v>155</v>
      </c>
      <c r="B67" s="551" t="s">
        <v>156</v>
      </c>
      <c r="C67" s="552" t="s">
        <v>154</v>
      </c>
      <c r="D67" s="1138"/>
      <c r="E67" s="1147">
        <v>810</v>
      </c>
    </row>
    <row r="68" spans="1:5" ht="12.75" customHeight="1">
      <c r="A68" s="550" t="s">
        <v>158</v>
      </c>
      <c r="B68" s="551" t="s">
        <v>159</v>
      </c>
      <c r="C68" s="552" t="s">
        <v>157</v>
      </c>
      <c r="D68" s="1138"/>
      <c r="E68" s="1147"/>
    </row>
    <row r="69" spans="1:5" ht="12.75" customHeight="1">
      <c r="A69" s="550" t="s">
        <v>161</v>
      </c>
      <c r="B69" s="551" t="s">
        <v>162</v>
      </c>
      <c r="C69" s="552" t="s">
        <v>160</v>
      </c>
      <c r="D69" s="1138">
        <v>1722</v>
      </c>
      <c r="E69" s="1147"/>
    </row>
    <row r="70" spans="1:5" ht="12.75" customHeight="1">
      <c r="A70" s="550" t="s">
        <v>164</v>
      </c>
      <c r="B70" s="551" t="s">
        <v>165</v>
      </c>
      <c r="C70" s="552" t="s">
        <v>163</v>
      </c>
      <c r="D70" s="1138"/>
      <c r="E70" s="1147"/>
    </row>
    <row r="71" spans="1:5" ht="12.75" customHeight="1">
      <c r="A71" s="550" t="s">
        <v>793</v>
      </c>
      <c r="B71" s="551" t="s">
        <v>167</v>
      </c>
      <c r="C71" s="552" t="s">
        <v>166</v>
      </c>
      <c r="D71" s="1138"/>
      <c r="E71" s="1147"/>
    </row>
    <row r="72" spans="1:5" ht="12.75" customHeight="1">
      <c r="A72" s="550" t="s">
        <v>524</v>
      </c>
      <c r="B72" s="551" t="s">
        <v>169</v>
      </c>
      <c r="C72" s="552" t="s">
        <v>168</v>
      </c>
      <c r="D72" s="1138"/>
      <c r="E72" s="1147"/>
    </row>
    <row r="73" spans="1:5" ht="12.75" customHeight="1">
      <c r="A73" s="550" t="s">
        <v>794</v>
      </c>
      <c r="B73" s="560" t="s">
        <v>171</v>
      </c>
      <c r="C73" s="552" t="s">
        <v>170</v>
      </c>
      <c r="D73" s="1138"/>
      <c r="E73" s="1147"/>
    </row>
    <row r="74" spans="1:5" ht="12.75" customHeight="1">
      <c r="A74" s="550" t="s">
        <v>455</v>
      </c>
      <c r="B74" s="560" t="s">
        <v>173</v>
      </c>
      <c r="C74" s="552" t="s">
        <v>172</v>
      </c>
      <c r="D74" s="1138"/>
      <c r="E74" s="1147"/>
    </row>
    <row r="75" spans="1:5" ht="12.75" customHeight="1">
      <c r="A75" s="550" t="s">
        <v>456</v>
      </c>
      <c r="B75" s="560" t="s">
        <v>175</v>
      </c>
      <c r="C75" s="552" t="s">
        <v>174</v>
      </c>
      <c r="D75" s="1138"/>
      <c r="E75" s="1147"/>
    </row>
    <row r="76" spans="1:9" ht="12.75" customHeight="1">
      <c r="A76" s="550" t="s">
        <v>177</v>
      </c>
      <c r="B76" s="551" t="s">
        <v>178</v>
      </c>
      <c r="C76" s="552" t="s">
        <v>176</v>
      </c>
      <c r="D76" s="1138">
        <v>4</v>
      </c>
      <c r="E76" s="1147"/>
      <c r="H76" s="570"/>
      <c r="I76" s="570"/>
    </row>
    <row r="77" spans="1:5" ht="12.75" customHeight="1">
      <c r="A77" s="550" t="s">
        <v>180</v>
      </c>
      <c r="B77" s="551" t="s">
        <v>181</v>
      </c>
      <c r="C77" s="552" t="s">
        <v>179</v>
      </c>
      <c r="D77" s="1138">
        <v>13</v>
      </c>
      <c r="E77" s="1147">
        <v>26</v>
      </c>
    </row>
    <row r="78" spans="1:5" ht="12.75" customHeight="1">
      <c r="A78" s="550" t="s">
        <v>183</v>
      </c>
      <c r="B78" s="551" t="s">
        <v>184</v>
      </c>
      <c r="C78" s="552" t="s">
        <v>182</v>
      </c>
      <c r="D78" s="1138"/>
      <c r="E78" s="1147"/>
    </row>
    <row r="79" spans="1:5" ht="12.75" customHeight="1">
      <c r="A79" s="553" t="s">
        <v>186</v>
      </c>
      <c r="B79" s="551" t="s">
        <v>795</v>
      </c>
      <c r="C79" s="552" t="s">
        <v>185</v>
      </c>
      <c r="D79" s="1145">
        <f>SUM(D80:D86)</f>
        <v>126898</v>
      </c>
      <c r="E79" s="1146">
        <f>SUM(E80:E86)</f>
        <v>121876</v>
      </c>
    </row>
    <row r="80" spans="1:5" ht="12.75" customHeight="1">
      <c r="A80" s="550" t="s">
        <v>796</v>
      </c>
      <c r="B80" s="551" t="s">
        <v>188</v>
      </c>
      <c r="C80" s="552" t="s">
        <v>187</v>
      </c>
      <c r="D80" s="1138">
        <v>193</v>
      </c>
      <c r="E80" s="1147">
        <v>157</v>
      </c>
    </row>
    <row r="81" spans="1:5" ht="12.75" customHeight="1">
      <c r="A81" s="550" t="s">
        <v>190</v>
      </c>
      <c r="B81" s="551" t="s">
        <v>191</v>
      </c>
      <c r="C81" s="552" t="s">
        <v>189</v>
      </c>
      <c r="D81" s="1138"/>
      <c r="E81" s="1147"/>
    </row>
    <row r="82" spans="1:5" ht="12.75" customHeight="1">
      <c r="A82" s="550" t="s">
        <v>797</v>
      </c>
      <c r="B82" s="551" t="s">
        <v>193</v>
      </c>
      <c r="C82" s="552" t="s">
        <v>192</v>
      </c>
      <c r="D82" s="1138">
        <v>126705</v>
      </c>
      <c r="E82" s="1147">
        <v>121719</v>
      </c>
    </row>
    <row r="83" spans="1:5" ht="12.75" customHeight="1">
      <c r="A83" s="550" t="s">
        <v>195</v>
      </c>
      <c r="B83" s="551" t="s">
        <v>196</v>
      </c>
      <c r="C83" s="552" t="s">
        <v>194</v>
      </c>
      <c r="D83" s="1138"/>
      <c r="E83" s="1147"/>
    </row>
    <row r="84" spans="1:5" ht="12.75" customHeight="1">
      <c r="A84" s="550" t="s">
        <v>198</v>
      </c>
      <c r="B84" s="551" t="s">
        <v>199</v>
      </c>
      <c r="C84" s="552" t="s">
        <v>197</v>
      </c>
      <c r="D84" s="1138"/>
      <c r="E84" s="1147"/>
    </row>
    <row r="85" spans="1:5" ht="12.75" customHeight="1">
      <c r="A85" s="550" t="s">
        <v>201</v>
      </c>
      <c r="B85" s="551" t="s">
        <v>202</v>
      </c>
      <c r="C85" s="552" t="s">
        <v>200</v>
      </c>
      <c r="D85" s="1138"/>
      <c r="E85" s="1147"/>
    </row>
    <row r="86" spans="1:5" ht="12.75" customHeight="1">
      <c r="A86" s="550" t="s">
        <v>798</v>
      </c>
      <c r="B86" s="551" t="s">
        <v>205</v>
      </c>
      <c r="C86" s="552" t="s">
        <v>203</v>
      </c>
      <c r="D86" s="1138"/>
      <c r="E86" s="1147"/>
    </row>
    <row r="87" spans="1:5" ht="12.75" customHeight="1">
      <c r="A87" s="553" t="s">
        <v>207</v>
      </c>
      <c r="B87" s="551" t="s">
        <v>799</v>
      </c>
      <c r="C87" s="552" t="s">
        <v>204</v>
      </c>
      <c r="D87" s="1145">
        <f>SUM(D88:D89)</f>
        <v>773</v>
      </c>
      <c r="E87" s="1146">
        <f>SUM(E88:E89)</f>
        <v>1363</v>
      </c>
    </row>
    <row r="88" spans="1:5" ht="12.75" customHeight="1">
      <c r="A88" s="550" t="s">
        <v>209</v>
      </c>
      <c r="B88" s="551" t="s">
        <v>210</v>
      </c>
      <c r="C88" s="552" t="s">
        <v>206</v>
      </c>
      <c r="D88" s="1138">
        <v>773</v>
      </c>
      <c r="E88" s="1147">
        <v>1363</v>
      </c>
    </row>
    <row r="89" spans="1:5" ht="12.75" customHeight="1">
      <c r="A89" s="550" t="s">
        <v>212</v>
      </c>
      <c r="B89" s="551" t="s">
        <v>213</v>
      </c>
      <c r="C89" s="552" t="s">
        <v>208</v>
      </c>
      <c r="D89" s="1138"/>
      <c r="E89" s="1147"/>
    </row>
    <row r="90" spans="1:5" ht="12.75" customHeight="1" thickBot="1">
      <c r="A90" s="554" t="s">
        <v>216</v>
      </c>
      <c r="B90" s="555" t="s">
        <v>800</v>
      </c>
      <c r="C90" s="552" t="s">
        <v>211</v>
      </c>
      <c r="D90" s="1152">
        <f>D9+D48</f>
        <v>406216</v>
      </c>
      <c r="E90" s="1153">
        <f>E9+E48</f>
        <v>412861</v>
      </c>
    </row>
    <row r="91" spans="1:5" ht="12.75" customHeight="1" thickBot="1">
      <c r="A91" s="561" t="s">
        <v>218</v>
      </c>
      <c r="B91" s="1172" t="s">
        <v>219</v>
      </c>
      <c r="C91" s="1173"/>
      <c r="D91" s="1139" t="s">
        <v>500</v>
      </c>
      <c r="E91" s="1140" t="s">
        <v>501</v>
      </c>
    </row>
    <row r="92" spans="1:5" ht="12.75" customHeight="1">
      <c r="A92" s="562" t="s">
        <v>220</v>
      </c>
      <c r="B92" s="563" t="s">
        <v>801</v>
      </c>
      <c r="C92" s="564" t="s">
        <v>214</v>
      </c>
      <c r="D92" s="1143">
        <f>D93+D97</f>
        <v>389766</v>
      </c>
      <c r="E92" s="1144">
        <f>E93+E97</f>
        <v>395204</v>
      </c>
    </row>
    <row r="93" spans="1:5" ht="12.75" customHeight="1">
      <c r="A93" s="550" t="s">
        <v>222</v>
      </c>
      <c r="B93" s="551" t="s">
        <v>802</v>
      </c>
      <c r="C93" s="552" t="s">
        <v>215</v>
      </c>
      <c r="D93" s="1145">
        <f>SUM(D94:D96)</f>
        <v>370458</v>
      </c>
      <c r="E93" s="1146">
        <f>SUM(E94:E96)</f>
        <v>392706</v>
      </c>
    </row>
    <row r="94" spans="1:5" ht="12.75" customHeight="1">
      <c r="A94" s="550" t="s">
        <v>224</v>
      </c>
      <c r="B94" s="551" t="s">
        <v>225</v>
      </c>
      <c r="C94" s="552" t="s">
        <v>217</v>
      </c>
      <c r="D94" s="1138">
        <v>276193</v>
      </c>
      <c r="E94" s="1147">
        <v>286647</v>
      </c>
    </row>
    <row r="95" spans="1:5" ht="12.75" customHeight="1">
      <c r="A95" s="550" t="s">
        <v>227</v>
      </c>
      <c r="B95" s="551" t="s">
        <v>228</v>
      </c>
      <c r="C95" s="552" t="s">
        <v>221</v>
      </c>
      <c r="D95" s="1138">
        <v>94265</v>
      </c>
      <c r="E95" s="1147">
        <v>106059</v>
      </c>
    </row>
    <row r="96" spans="1:6" ht="12.75" customHeight="1">
      <c r="A96" s="550" t="s">
        <v>230</v>
      </c>
      <c r="B96" s="560" t="s">
        <v>231</v>
      </c>
      <c r="C96" s="552" t="s">
        <v>223</v>
      </c>
      <c r="D96" s="1138"/>
      <c r="E96" s="1147"/>
      <c r="F96" s="545"/>
    </row>
    <row r="97" spans="1:5" ht="12.75" customHeight="1">
      <c r="A97" s="553" t="s">
        <v>527</v>
      </c>
      <c r="B97" s="551" t="s">
        <v>803</v>
      </c>
      <c r="C97" s="552" t="s">
        <v>226</v>
      </c>
      <c r="D97" s="1145">
        <f>SUM(D98:D100)</f>
        <v>19308</v>
      </c>
      <c r="E97" s="1146">
        <f>SUM(E98:E100)</f>
        <v>2498</v>
      </c>
    </row>
    <row r="98" spans="1:5" ht="12.75" customHeight="1">
      <c r="A98" s="550" t="s">
        <v>234</v>
      </c>
      <c r="B98" s="551" t="s">
        <v>235</v>
      </c>
      <c r="C98" s="552" t="s">
        <v>229</v>
      </c>
      <c r="D98" s="1138"/>
      <c r="E98" s="1147">
        <v>2498</v>
      </c>
    </row>
    <row r="99" spans="1:5" ht="12.75" customHeight="1">
      <c r="A99" s="550" t="s">
        <v>237</v>
      </c>
      <c r="B99" s="551" t="s">
        <v>238</v>
      </c>
      <c r="C99" s="552" t="s">
        <v>232</v>
      </c>
      <c r="D99" s="1138">
        <v>19308</v>
      </c>
      <c r="E99" s="1147"/>
    </row>
    <row r="100" spans="1:5" ht="12.75" customHeight="1">
      <c r="A100" s="550" t="s">
        <v>529</v>
      </c>
      <c r="B100" s="551" t="s">
        <v>240</v>
      </c>
      <c r="C100" s="552" t="s">
        <v>233</v>
      </c>
      <c r="D100" s="1138"/>
      <c r="E100" s="1147"/>
    </row>
    <row r="101" spans="1:5" ht="12.75" customHeight="1">
      <c r="A101" s="550" t="s">
        <v>242</v>
      </c>
      <c r="B101" s="565" t="s">
        <v>804</v>
      </c>
      <c r="C101" s="552" t="s">
        <v>236</v>
      </c>
      <c r="D101" s="1145">
        <f>D102+D104+D112+D136</f>
        <v>16450</v>
      </c>
      <c r="E101" s="1146">
        <f>E102+E104+E112+E136</f>
        <v>17657</v>
      </c>
    </row>
    <row r="102" spans="1:5" ht="12.75" customHeight="1">
      <c r="A102" s="550" t="s">
        <v>244</v>
      </c>
      <c r="B102" s="551" t="s">
        <v>805</v>
      </c>
      <c r="C102" s="552" t="s">
        <v>239</v>
      </c>
      <c r="D102" s="1145">
        <f>D103</f>
        <v>0</v>
      </c>
      <c r="E102" s="1146">
        <f>E103</f>
        <v>0</v>
      </c>
    </row>
    <row r="103" spans="1:5" ht="12.75" customHeight="1">
      <c r="A103" s="550" t="s">
        <v>246</v>
      </c>
      <c r="B103" s="551" t="s">
        <v>247</v>
      </c>
      <c r="C103" s="552" t="s">
        <v>241</v>
      </c>
      <c r="D103" s="1138"/>
      <c r="E103" s="1147"/>
    </row>
    <row r="104" spans="1:5" ht="12.75" customHeight="1">
      <c r="A104" s="550" t="s">
        <v>249</v>
      </c>
      <c r="B104" s="551" t="s">
        <v>806</v>
      </c>
      <c r="C104" s="552" t="s">
        <v>243</v>
      </c>
      <c r="D104" s="1145">
        <f>SUM(D105:D111)</f>
        <v>0</v>
      </c>
      <c r="E104" s="1146">
        <f>SUM(E105:E111)</f>
        <v>0</v>
      </c>
    </row>
    <row r="105" spans="1:5" ht="12.75" customHeight="1">
      <c r="A105" s="550" t="s">
        <v>807</v>
      </c>
      <c r="B105" s="551" t="s">
        <v>251</v>
      </c>
      <c r="C105" s="552" t="s">
        <v>245</v>
      </c>
      <c r="D105" s="1138"/>
      <c r="E105" s="1147"/>
    </row>
    <row r="106" spans="1:5" ht="12.75" customHeight="1">
      <c r="A106" s="550" t="s">
        <v>457</v>
      </c>
      <c r="B106" s="560" t="s">
        <v>253</v>
      </c>
      <c r="C106" s="552" t="s">
        <v>248</v>
      </c>
      <c r="D106" s="1138"/>
      <c r="E106" s="1147"/>
    </row>
    <row r="107" spans="1:5" ht="12.75" customHeight="1">
      <c r="A107" s="550" t="s">
        <v>255</v>
      </c>
      <c r="B107" s="560" t="s">
        <v>256</v>
      </c>
      <c r="C107" s="552" t="s">
        <v>250</v>
      </c>
      <c r="D107" s="1138"/>
      <c r="E107" s="1147"/>
    </row>
    <row r="108" spans="1:5" ht="12.75" customHeight="1">
      <c r="A108" s="550" t="s">
        <v>258</v>
      </c>
      <c r="B108" s="551" t="s">
        <v>259</v>
      </c>
      <c r="C108" s="552" t="s">
        <v>252</v>
      </c>
      <c r="D108" s="1138"/>
      <c r="E108" s="1147"/>
    </row>
    <row r="109" spans="1:5" ht="12.75" customHeight="1">
      <c r="A109" s="550" t="s">
        <v>261</v>
      </c>
      <c r="B109" s="560" t="s">
        <v>262</v>
      </c>
      <c r="C109" s="552" t="s">
        <v>254</v>
      </c>
      <c r="D109" s="1138"/>
      <c r="E109" s="1147"/>
    </row>
    <row r="110" spans="1:5" ht="12.75" customHeight="1">
      <c r="A110" s="550" t="s">
        <v>264</v>
      </c>
      <c r="B110" s="551" t="s">
        <v>265</v>
      </c>
      <c r="C110" s="552" t="s">
        <v>257</v>
      </c>
      <c r="D110" s="1138"/>
      <c r="E110" s="1147"/>
    </row>
    <row r="111" spans="1:5" ht="12.75" customHeight="1">
      <c r="A111" s="550" t="s">
        <v>267</v>
      </c>
      <c r="B111" s="560" t="s">
        <v>268</v>
      </c>
      <c r="C111" s="552" t="s">
        <v>260</v>
      </c>
      <c r="D111" s="1138"/>
      <c r="E111" s="1147"/>
    </row>
    <row r="112" spans="1:5" ht="12.75" customHeight="1">
      <c r="A112" s="553" t="s">
        <v>270</v>
      </c>
      <c r="B112" s="551" t="s">
        <v>808</v>
      </c>
      <c r="C112" s="552" t="s">
        <v>263</v>
      </c>
      <c r="D112" s="1145">
        <f>SUM(D113:D135)</f>
        <v>15267</v>
      </c>
      <c r="E112" s="1146">
        <f>SUM(E113:E135)</f>
        <v>13670</v>
      </c>
    </row>
    <row r="113" spans="1:8" ht="12.75" customHeight="1">
      <c r="A113" s="550" t="s">
        <v>272</v>
      </c>
      <c r="B113" s="551" t="s">
        <v>273</v>
      </c>
      <c r="C113" s="552" t="s">
        <v>266</v>
      </c>
      <c r="D113" s="1138">
        <v>2295</v>
      </c>
      <c r="E113" s="1147">
        <v>3784</v>
      </c>
      <c r="G113" s="570"/>
      <c r="H113" s="570"/>
    </row>
    <row r="114" spans="1:5" ht="12.75" customHeight="1">
      <c r="A114" s="550" t="s">
        <v>275</v>
      </c>
      <c r="B114" s="551" t="s">
        <v>276</v>
      </c>
      <c r="C114" s="552" t="s">
        <v>269</v>
      </c>
      <c r="D114" s="1138"/>
      <c r="E114" s="1147"/>
    </row>
    <row r="115" spans="1:5" ht="12.75" customHeight="1">
      <c r="A115" s="550" t="s">
        <v>278</v>
      </c>
      <c r="B115" s="551" t="s">
        <v>279</v>
      </c>
      <c r="C115" s="552" t="s">
        <v>271</v>
      </c>
      <c r="D115" s="1138">
        <v>215</v>
      </c>
      <c r="E115" s="1147">
        <v>27</v>
      </c>
    </row>
    <row r="116" spans="1:5" ht="12.75" customHeight="1">
      <c r="A116" s="550" t="s">
        <v>281</v>
      </c>
      <c r="B116" s="551" t="s">
        <v>282</v>
      </c>
      <c r="C116" s="552" t="s">
        <v>274</v>
      </c>
      <c r="D116" s="1138"/>
      <c r="E116" s="1147">
        <v>4</v>
      </c>
    </row>
    <row r="117" spans="1:5" ht="12.75" customHeight="1">
      <c r="A117" s="550" t="s">
        <v>284</v>
      </c>
      <c r="B117" s="551" t="s">
        <v>285</v>
      </c>
      <c r="C117" s="552" t="s">
        <v>277</v>
      </c>
      <c r="D117" s="1138">
        <v>4320</v>
      </c>
      <c r="E117" s="1147">
        <v>4407</v>
      </c>
    </row>
    <row r="118" spans="1:5" ht="12.75" customHeight="1">
      <c r="A118" s="550" t="s">
        <v>287</v>
      </c>
      <c r="B118" s="551" t="s">
        <v>288</v>
      </c>
      <c r="C118" s="552" t="s">
        <v>280</v>
      </c>
      <c r="D118" s="1138">
        <v>31</v>
      </c>
      <c r="E118" s="1147">
        <v>31</v>
      </c>
    </row>
    <row r="119" spans="1:5" ht="12.75" customHeight="1">
      <c r="A119" s="550" t="s">
        <v>502</v>
      </c>
      <c r="B119" s="551" t="s">
        <v>153</v>
      </c>
      <c r="C119" s="552" t="s">
        <v>283</v>
      </c>
      <c r="D119" s="1138">
        <v>2401</v>
      </c>
      <c r="E119" s="1147">
        <v>2447</v>
      </c>
    </row>
    <row r="120" spans="1:5" ht="12.75" customHeight="1">
      <c r="A120" s="550" t="s">
        <v>291</v>
      </c>
      <c r="B120" s="551" t="s">
        <v>156</v>
      </c>
      <c r="C120" s="552" t="s">
        <v>286</v>
      </c>
      <c r="D120" s="1138">
        <v>3562</v>
      </c>
      <c r="E120" s="1147"/>
    </row>
    <row r="121" spans="1:5" ht="12.75" customHeight="1">
      <c r="A121" s="550" t="s">
        <v>293</v>
      </c>
      <c r="B121" s="551" t="s">
        <v>159</v>
      </c>
      <c r="C121" s="552" t="s">
        <v>289</v>
      </c>
      <c r="D121" s="1138">
        <v>923</v>
      </c>
      <c r="E121" s="1147">
        <v>928</v>
      </c>
    </row>
    <row r="122" spans="1:5" ht="12.75" customHeight="1">
      <c r="A122" s="550" t="s">
        <v>295</v>
      </c>
      <c r="B122" s="551" t="s">
        <v>162</v>
      </c>
      <c r="C122" s="552" t="s">
        <v>290</v>
      </c>
      <c r="D122" s="1138"/>
      <c r="E122" s="1147">
        <v>237</v>
      </c>
    </row>
    <row r="123" spans="1:5" ht="12.75" customHeight="1">
      <c r="A123" s="550" t="s">
        <v>297</v>
      </c>
      <c r="B123" s="551" t="s">
        <v>165</v>
      </c>
      <c r="C123" s="552" t="s">
        <v>292</v>
      </c>
      <c r="D123" s="1138"/>
      <c r="E123" s="1147"/>
    </row>
    <row r="124" spans="1:5" ht="12.75" customHeight="1">
      <c r="A124" s="550" t="s">
        <v>299</v>
      </c>
      <c r="B124" s="551" t="s">
        <v>167</v>
      </c>
      <c r="C124" s="552" t="s">
        <v>294</v>
      </c>
      <c r="D124" s="1138">
        <v>122</v>
      </c>
      <c r="E124" s="1147"/>
    </row>
    <row r="125" spans="1:5" ht="13.5">
      <c r="A125" s="550" t="s">
        <v>523</v>
      </c>
      <c r="B125" s="551" t="s">
        <v>169</v>
      </c>
      <c r="C125" s="552" t="s">
        <v>296</v>
      </c>
      <c r="D125" s="1138"/>
      <c r="E125" s="1147"/>
    </row>
    <row r="126" spans="1:5" ht="13.5">
      <c r="A126" s="559" t="s">
        <v>528</v>
      </c>
      <c r="B126" s="560" t="s">
        <v>302</v>
      </c>
      <c r="C126" s="552" t="s">
        <v>298</v>
      </c>
      <c r="D126" s="1138"/>
      <c r="E126" s="1147"/>
    </row>
    <row r="127" spans="1:5" ht="12.75" customHeight="1">
      <c r="A127" s="550" t="s">
        <v>809</v>
      </c>
      <c r="B127" s="560" t="s">
        <v>304</v>
      </c>
      <c r="C127" s="552" t="s">
        <v>300</v>
      </c>
      <c r="D127" s="1138"/>
      <c r="E127" s="1147"/>
    </row>
    <row r="128" spans="1:5" ht="12.75" customHeight="1">
      <c r="A128" s="550" t="s">
        <v>306</v>
      </c>
      <c r="B128" s="560" t="s">
        <v>173</v>
      </c>
      <c r="C128" s="552" t="s">
        <v>301</v>
      </c>
      <c r="D128" s="1138"/>
      <c r="E128" s="1147"/>
    </row>
    <row r="129" spans="1:7" ht="12.75" customHeight="1">
      <c r="A129" s="550" t="s">
        <v>308</v>
      </c>
      <c r="B129" s="551" t="s">
        <v>309</v>
      </c>
      <c r="C129" s="552" t="s">
        <v>303</v>
      </c>
      <c r="D129" s="1138">
        <v>674</v>
      </c>
      <c r="E129" s="1147">
        <v>1037</v>
      </c>
      <c r="G129" s="570"/>
    </row>
    <row r="130" spans="1:5" ht="12.75" customHeight="1">
      <c r="A130" s="550" t="s">
        <v>810</v>
      </c>
      <c r="B130" s="551" t="s">
        <v>311</v>
      </c>
      <c r="C130" s="552" t="s">
        <v>305</v>
      </c>
      <c r="D130" s="1138"/>
      <c r="E130" s="1147"/>
    </row>
    <row r="131" spans="1:5" ht="12.75" customHeight="1">
      <c r="A131" s="550" t="s">
        <v>313</v>
      </c>
      <c r="B131" s="551" t="s">
        <v>314</v>
      </c>
      <c r="C131" s="552" t="s">
        <v>307</v>
      </c>
      <c r="D131" s="1138"/>
      <c r="E131" s="1147"/>
    </row>
    <row r="132" spans="1:5" ht="12.75" customHeight="1">
      <c r="A132" s="550" t="s">
        <v>458</v>
      </c>
      <c r="B132" s="551" t="s">
        <v>316</v>
      </c>
      <c r="C132" s="552" t="s">
        <v>310</v>
      </c>
      <c r="D132" s="1138"/>
      <c r="E132" s="1147"/>
    </row>
    <row r="133" spans="1:5" ht="12.75" customHeight="1">
      <c r="A133" s="550" t="s">
        <v>318</v>
      </c>
      <c r="B133" s="551" t="s">
        <v>319</v>
      </c>
      <c r="C133" s="552" t="s">
        <v>312</v>
      </c>
      <c r="D133" s="1138"/>
      <c r="E133" s="1147"/>
    </row>
    <row r="134" spans="1:5" ht="12.75" customHeight="1">
      <c r="A134" s="550" t="s">
        <v>321</v>
      </c>
      <c r="B134" s="551" t="s">
        <v>265</v>
      </c>
      <c r="C134" s="552" t="s">
        <v>315</v>
      </c>
      <c r="D134" s="1138">
        <v>724</v>
      </c>
      <c r="E134" s="1147">
        <v>768</v>
      </c>
    </row>
    <row r="135" spans="1:5" ht="12.75" customHeight="1">
      <c r="A135" s="550" t="s">
        <v>323</v>
      </c>
      <c r="B135" s="551" t="s">
        <v>324</v>
      </c>
      <c r="C135" s="552" t="s">
        <v>317</v>
      </c>
      <c r="D135" s="1138"/>
      <c r="E135" s="1147"/>
    </row>
    <row r="136" spans="1:5" ht="12.75" customHeight="1">
      <c r="A136" s="553" t="s">
        <v>326</v>
      </c>
      <c r="B136" s="551" t="s">
        <v>811</v>
      </c>
      <c r="C136" s="552" t="s">
        <v>320</v>
      </c>
      <c r="D136" s="1145">
        <f>SUM(D137:D138)</f>
        <v>1183</v>
      </c>
      <c r="E136" s="1146">
        <f>SUM(E137:E138)</f>
        <v>3987</v>
      </c>
    </row>
    <row r="137" spans="1:5" ht="12.75" customHeight="1">
      <c r="A137" s="550" t="s">
        <v>328</v>
      </c>
      <c r="B137" s="551" t="s">
        <v>329</v>
      </c>
      <c r="C137" s="552" t="s">
        <v>322</v>
      </c>
      <c r="D137" s="1138"/>
      <c r="E137" s="1147"/>
    </row>
    <row r="138" spans="1:5" ht="12.75" customHeight="1">
      <c r="A138" s="550" t="s">
        <v>330</v>
      </c>
      <c r="B138" s="551" t="s">
        <v>331</v>
      </c>
      <c r="C138" s="552" t="s">
        <v>325</v>
      </c>
      <c r="D138" s="1138">
        <v>1183</v>
      </c>
      <c r="E138" s="1147">
        <v>3987</v>
      </c>
    </row>
    <row r="139" spans="1:5" ht="12.75" customHeight="1" thickBot="1">
      <c r="A139" s="554" t="s">
        <v>332</v>
      </c>
      <c r="B139" s="566" t="s">
        <v>812</v>
      </c>
      <c r="C139" s="567" t="s">
        <v>327</v>
      </c>
      <c r="D139" s="1154">
        <f>D92+D101</f>
        <v>406216</v>
      </c>
      <c r="E139" s="1153">
        <f>E92+E101</f>
        <v>412861</v>
      </c>
    </row>
    <row r="140" spans="1:3" ht="12.75" customHeight="1">
      <c r="A140" s="568"/>
      <c r="B140" s="569"/>
      <c r="C140" s="569"/>
    </row>
    <row r="141" spans="1:5" ht="12.75" customHeight="1">
      <c r="A141" s="814" t="s">
        <v>1525</v>
      </c>
      <c r="B141" s="801" t="s">
        <v>970</v>
      </c>
      <c r="C141" s="802"/>
      <c r="D141" s="1156"/>
      <c r="E141" s="1157"/>
    </row>
    <row r="142" spans="1:5" ht="12.75" customHeight="1">
      <c r="A142" s="815" t="s">
        <v>971</v>
      </c>
      <c r="B142" s="806"/>
      <c r="C142" s="569"/>
      <c r="E142" s="1158"/>
    </row>
    <row r="143" spans="1:5" ht="12.75" customHeight="1">
      <c r="A143" s="815"/>
      <c r="B143" s="569"/>
      <c r="C143" s="569"/>
      <c r="E143" s="1158"/>
    </row>
    <row r="144" spans="1:5" ht="12.75" customHeight="1">
      <c r="A144" s="816" t="s">
        <v>972</v>
      </c>
      <c r="B144" s="569"/>
      <c r="C144" s="569"/>
      <c r="E144" s="1158"/>
    </row>
    <row r="145" spans="1:5" ht="12.75" customHeight="1">
      <c r="A145" s="816"/>
      <c r="B145" s="569"/>
      <c r="C145" s="569"/>
      <c r="E145" s="1158"/>
    </row>
    <row r="146" spans="1:5" ht="12.75" customHeight="1">
      <c r="A146" s="817"/>
      <c r="B146" s="811"/>
      <c r="C146" s="811"/>
      <c r="D146" s="1159"/>
      <c r="E146" s="1160"/>
    </row>
    <row r="147" spans="1:3" ht="12.75" customHeight="1">
      <c r="A147" s="568"/>
      <c r="B147" s="569"/>
      <c r="C147" s="569"/>
    </row>
    <row r="148" spans="1:3" ht="12.75" customHeight="1">
      <c r="A148" s="568"/>
      <c r="B148" s="569"/>
      <c r="C148" s="569"/>
    </row>
    <row r="149" spans="1:3" ht="12.75" customHeight="1">
      <c r="A149" s="568"/>
      <c r="B149" s="569"/>
      <c r="C149" s="569"/>
    </row>
    <row r="150" spans="1:3" ht="12.75" customHeight="1">
      <c r="A150" s="568" t="s">
        <v>486</v>
      </c>
      <c r="B150" s="569"/>
      <c r="C150" s="569"/>
    </row>
    <row r="151" spans="1:3" ht="12.75" customHeight="1">
      <c r="A151" s="571" t="s">
        <v>813</v>
      </c>
      <c r="B151" s="572"/>
      <c r="C151" s="572"/>
    </row>
    <row r="152" ht="12.75" customHeight="1">
      <c r="A152" s="143" t="s">
        <v>814</v>
      </c>
    </row>
    <row r="153" ht="13.5">
      <c r="A153" s="142" t="s">
        <v>815</v>
      </c>
    </row>
    <row r="154" ht="12.75" customHeight="1">
      <c r="A154" s="143" t="s">
        <v>816</v>
      </c>
    </row>
    <row r="156" spans="1:6" ht="13.5">
      <c r="A156" s="142" t="s">
        <v>976</v>
      </c>
      <c r="B156" s="1056"/>
      <c r="C156" s="1056"/>
      <c r="D156" s="1161"/>
      <c r="E156" s="1161"/>
      <c r="F156" s="977"/>
    </row>
    <row r="157" spans="1:6" ht="13.5">
      <c r="A157" s="143" t="s">
        <v>1251</v>
      </c>
      <c r="B157" s="1056"/>
      <c r="C157" s="1056"/>
      <c r="D157" s="1161"/>
      <c r="E157" s="1161"/>
      <c r="F157" s="977"/>
    </row>
    <row r="158" spans="1:6" ht="13.5">
      <c r="A158" s="143" t="s">
        <v>1331</v>
      </c>
      <c r="B158" s="1056"/>
      <c r="C158" s="1056"/>
      <c r="D158" s="1161"/>
      <c r="E158" s="1161"/>
      <c r="F158" s="977"/>
    </row>
    <row r="159" spans="1:6" ht="13.5">
      <c r="A159" s="944" t="s">
        <v>1250</v>
      </c>
      <c r="B159" s="1056"/>
      <c r="C159" s="1056"/>
      <c r="D159" s="1161"/>
      <c r="E159" s="1161"/>
      <c r="F159" s="977"/>
    </row>
    <row r="160" spans="1:6" ht="13.5">
      <c r="A160" s="944" t="s">
        <v>1252</v>
      </c>
      <c r="B160" s="1056"/>
      <c r="C160" s="1056"/>
      <c r="D160" s="1161"/>
      <c r="E160" s="1161"/>
      <c r="F160" s="977"/>
    </row>
    <row r="161" spans="1:6" ht="13.5">
      <c r="A161" s="944" t="s">
        <v>1524</v>
      </c>
      <c r="B161" s="1056"/>
      <c r="C161" s="1056"/>
      <c r="D161" s="1161"/>
      <c r="E161" s="1161"/>
      <c r="F161" s="977"/>
    </row>
  </sheetData>
  <sheetProtection/>
  <mergeCells count="6">
    <mergeCell ref="A1:E1"/>
    <mergeCell ref="A2:E2"/>
    <mergeCell ref="A3:E3"/>
    <mergeCell ref="A6:E6"/>
    <mergeCell ref="B8:C8"/>
    <mergeCell ref="B91:C91"/>
  </mergeCells>
  <printOptions/>
  <pageMargins left="0.7" right="0.7" top="0.787401575" bottom="0.7874015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64"/>
  <sheetViews>
    <sheetView workbookViewId="0" topLeftCell="A27">
      <selection activeCell="A31" sqref="A31"/>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29.8515625" style="6" customWidth="1"/>
    <col min="9" max="11" width="9.140625" style="859" customWidth="1"/>
    <col min="12" max="16384" width="9.140625" style="6" customWidth="1"/>
  </cols>
  <sheetData>
    <row r="1" spans="1:8" ht="15">
      <c r="A1" s="48" t="s">
        <v>724</v>
      </c>
      <c r="B1" s="11"/>
      <c r="C1" s="11"/>
      <c r="D1" s="42"/>
      <c r="E1" s="12"/>
      <c r="F1" s="49"/>
      <c r="G1" s="32"/>
      <c r="H1" s="8"/>
    </row>
    <row r="2" spans="1:11" s="3" customFormat="1" ht="14.25" thickBot="1">
      <c r="A2" s="12"/>
      <c r="B2" s="12"/>
      <c r="C2" s="12"/>
      <c r="D2" s="12"/>
      <c r="E2" s="12"/>
      <c r="F2" s="13" t="s">
        <v>363</v>
      </c>
      <c r="G2" s="12"/>
      <c r="H2" s="2"/>
      <c r="I2" s="860"/>
      <c r="J2" s="860"/>
      <c r="K2" s="860"/>
    </row>
    <row r="3" spans="1:11" s="7" customFormat="1" ht="19.5" customHeight="1">
      <c r="A3" s="1316" t="s">
        <v>339</v>
      </c>
      <c r="B3" s="1318" t="s">
        <v>537</v>
      </c>
      <c r="C3" s="1318"/>
      <c r="D3" s="1320" t="s">
        <v>739</v>
      </c>
      <c r="E3" s="1320"/>
      <c r="F3" s="1321"/>
      <c r="G3" s="35"/>
      <c r="H3" s="108"/>
      <c r="I3" s="861"/>
      <c r="J3" s="861"/>
      <c r="K3" s="861"/>
    </row>
    <row r="4" spans="1:11" s="7" customFormat="1" ht="13.5" customHeight="1" thickBot="1">
      <c r="A4" s="1317"/>
      <c r="B4" s="1319"/>
      <c r="C4" s="1319"/>
      <c r="D4" s="470" t="s">
        <v>446</v>
      </c>
      <c r="E4" s="470" t="s">
        <v>364</v>
      </c>
      <c r="F4" s="14" t="s">
        <v>361</v>
      </c>
      <c r="G4" s="35"/>
      <c r="H4" s="108"/>
      <c r="I4" s="861"/>
      <c r="J4" s="861"/>
      <c r="K4" s="861"/>
    </row>
    <row r="5" spans="1:11" s="7" customFormat="1" ht="12.75" customHeight="1">
      <c r="A5" s="241" t="s">
        <v>702</v>
      </c>
      <c r="B5" s="1322" t="s">
        <v>693</v>
      </c>
      <c r="C5" s="1322"/>
      <c r="D5" s="575">
        <f>SUM(D6:D9)</f>
        <v>2110</v>
      </c>
      <c r="E5" s="575">
        <f>SUM(E6:E9)</f>
        <v>0</v>
      </c>
      <c r="F5" s="576">
        <f aca="true" t="shared" si="0" ref="F5:F21">SUM(D5+E5)</f>
        <v>2110</v>
      </c>
      <c r="G5" s="35"/>
      <c r="H5" s="108"/>
      <c r="I5" s="861"/>
      <c r="J5" s="861"/>
      <c r="K5" s="861"/>
    </row>
    <row r="6" spans="1:11" s="7" customFormat="1" ht="12.75" customHeight="1">
      <c r="A6" s="471" t="s">
        <v>703</v>
      </c>
      <c r="B6" s="1308" t="s">
        <v>487</v>
      </c>
      <c r="C6" s="528" t="s">
        <v>694</v>
      </c>
      <c r="D6" s="577">
        <v>1599</v>
      </c>
      <c r="E6" s="577"/>
      <c r="F6" s="578">
        <f t="shared" si="0"/>
        <v>1599</v>
      </c>
      <c r="G6" s="35"/>
      <c r="H6" s="4"/>
      <c r="I6" s="861"/>
      <c r="J6" s="861"/>
      <c r="K6" s="861"/>
    </row>
    <row r="7" spans="1:11" s="7" customFormat="1" ht="12.75" customHeight="1">
      <c r="A7" s="471" t="s">
        <v>704</v>
      </c>
      <c r="B7" s="1309"/>
      <c r="C7" s="528" t="s">
        <v>695</v>
      </c>
      <c r="D7" s="577">
        <v>511</v>
      </c>
      <c r="E7" s="577"/>
      <c r="F7" s="578">
        <f t="shared" si="0"/>
        <v>511</v>
      </c>
      <c r="G7" s="35"/>
      <c r="H7" s="4"/>
      <c r="I7" s="861"/>
      <c r="J7" s="861"/>
      <c r="K7" s="861"/>
    </row>
    <row r="8" spans="1:11" s="7" customFormat="1" ht="12.75" customHeight="1">
      <c r="A8" s="471" t="s">
        <v>705</v>
      </c>
      <c r="B8" s="1309"/>
      <c r="C8" s="528" t="s">
        <v>696</v>
      </c>
      <c r="D8" s="577">
        <v>0</v>
      </c>
      <c r="E8" s="577"/>
      <c r="F8" s="578">
        <f t="shared" si="0"/>
        <v>0</v>
      </c>
      <c r="G8" s="35"/>
      <c r="H8" s="4"/>
      <c r="I8" s="861"/>
      <c r="J8" s="861"/>
      <c r="K8" s="861"/>
    </row>
    <row r="9" spans="1:11" s="7" customFormat="1" ht="12.75" customHeight="1">
      <c r="A9" s="471" t="s">
        <v>706</v>
      </c>
      <c r="B9" s="1310"/>
      <c r="C9" s="529" t="s">
        <v>697</v>
      </c>
      <c r="D9" s="577">
        <v>0</v>
      </c>
      <c r="E9" s="577"/>
      <c r="F9" s="578">
        <f t="shared" si="0"/>
        <v>0</v>
      </c>
      <c r="G9" s="35"/>
      <c r="H9" s="4"/>
      <c r="I9" s="861"/>
      <c r="J9" s="861"/>
      <c r="K9" s="861"/>
    </row>
    <row r="10" spans="1:11" s="7" customFormat="1" ht="12.75" customHeight="1">
      <c r="A10" s="239" t="s">
        <v>707</v>
      </c>
      <c r="B10" s="1306" t="s">
        <v>716</v>
      </c>
      <c r="C10" s="1307"/>
      <c r="D10" s="575">
        <v>3280</v>
      </c>
      <c r="E10" s="575">
        <v>6247</v>
      </c>
      <c r="F10" s="576">
        <f t="shared" si="0"/>
        <v>9527</v>
      </c>
      <c r="G10" s="35"/>
      <c r="H10" s="4"/>
      <c r="I10" s="864"/>
      <c r="J10" s="861"/>
      <c r="K10" s="861"/>
    </row>
    <row r="11" spans="1:11" s="7" customFormat="1" ht="12.75" customHeight="1">
      <c r="A11" s="239" t="s">
        <v>569</v>
      </c>
      <c r="B11" s="530" t="s">
        <v>533</v>
      </c>
      <c r="C11" s="531"/>
      <c r="D11" s="575">
        <f>SUM(D12:D15)</f>
        <v>5</v>
      </c>
      <c r="E11" s="575">
        <f>SUM(E12:E15)</f>
        <v>571</v>
      </c>
      <c r="F11" s="576">
        <f t="shared" si="0"/>
        <v>576</v>
      </c>
      <c r="G11" s="35"/>
      <c r="H11" s="4"/>
      <c r="I11" s="864"/>
      <c r="J11" s="861"/>
      <c r="K11" s="861"/>
    </row>
    <row r="12" spans="1:11" s="7" customFormat="1" ht="12.75" customHeight="1">
      <c r="A12" s="471" t="s">
        <v>708</v>
      </c>
      <c r="B12" s="1308" t="s">
        <v>487</v>
      </c>
      <c r="C12" s="490" t="s">
        <v>367</v>
      </c>
      <c r="D12" s="579"/>
      <c r="E12" s="579">
        <v>131</v>
      </c>
      <c r="F12" s="578">
        <f t="shared" si="0"/>
        <v>131</v>
      </c>
      <c r="G12" s="35"/>
      <c r="H12" s="4"/>
      <c r="I12" s="864"/>
      <c r="J12" s="861"/>
      <c r="K12" s="861"/>
    </row>
    <row r="13" spans="1:11" s="7" customFormat="1" ht="12.75" customHeight="1">
      <c r="A13" s="471" t="s">
        <v>709</v>
      </c>
      <c r="B13" s="1309"/>
      <c r="C13" s="490" t="s">
        <v>366</v>
      </c>
      <c r="D13" s="579"/>
      <c r="E13" s="579">
        <v>8</v>
      </c>
      <c r="F13" s="578">
        <f t="shared" si="0"/>
        <v>8</v>
      </c>
      <c r="G13" s="35"/>
      <c r="H13" s="4"/>
      <c r="I13" s="864"/>
      <c r="J13" s="861"/>
      <c r="K13" s="861"/>
    </row>
    <row r="14" spans="1:11" s="7" customFormat="1" ht="12.75" customHeight="1">
      <c r="A14" s="471" t="s">
        <v>710</v>
      </c>
      <c r="B14" s="1309"/>
      <c r="C14" s="490" t="s">
        <v>700</v>
      </c>
      <c r="D14" s="579">
        <v>5</v>
      </c>
      <c r="E14" s="579">
        <v>432</v>
      </c>
      <c r="F14" s="578">
        <f t="shared" si="0"/>
        <v>437</v>
      </c>
      <c r="G14" s="35"/>
      <c r="H14" s="4"/>
      <c r="I14" s="861"/>
      <c r="J14" s="861"/>
      <c r="K14" s="861"/>
    </row>
    <row r="15" spans="1:11" s="7" customFormat="1" ht="12.75" customHeight="1">
      <c r="A15" s="471" t="s">
        <v>711</v>
      </c>
      <c r="B15" s="1310"/>
      <c r="C15" s="490" t="s">
        <v>343</v>
      </c>
      <c r="D15" s="579"/>
      <c r="E15" s="579"/>
      <c r="F15" s="578">
        <v>0</v>
      </c>
      <c r="G15" s="35"/>
      <c r="H15" s="4"/>
      <c r="I15" s="864"/>
      <c r="J15" s="861"/>
      <c r="K15" s="861"/>
    </row>
    <row r="16" spans="1:11" s="7" customFormat="1" ht="12.75" customHeight="1">
      <c r="A16" s="239" t="s">
        <v>571</v>
      </c>
      <c r="B16" s="530" t="s">
        <v>534</v>
      </c>
      <c r="C16" s="531"/>
      <c r="D16" s="575">
        <f>SUM(D17:D19)</f>
        <v>0</v>
      </c>
      <c r="E16" s="575">
        <f>SUM(E17:E19)</f>
        <v>0</v>
      </c>
      <c r="F16" s="576">
        <f t="shared" si="0"/>
        <v>0</v>
      </c>
      <c r="G16" s="35"/>
      <c r="H16" s="4"/>
      <c r="I16" s="861"/>
      <c r="J16" s="861"/>
      <c r="K16" s="861"/>
    </row>
    <row r="17" spans="1:11" s="7" customFormat="1" ht="12.75" customHeight="1">
      <c r="A17" s="471" t="s">
        <v>713</v>
      </c>
      <c r="B17" s="1308" t="s">
        <v>487</v>
      </c>
      <c r="C17" s="532" t="s">
        <v>367</v>
      </c>
      <c r="D17" s="579"/>
      <c r="E17" s="579"/>
      <c r="F17" s="578">
        <f t="shared" si="0"/>
        <v>0</v>
      </c>
      <c r="G17" s="35"/>
      <c r="H17" s="4"/>
      <c r="I17" s="861"/>
      <c r="J17" s="861"/>
      <c r="K17" s="861"/>
    </row>
    <row r="18" spans="1:11" s="7" customFormat="1" ht="12.75" customHeight="1">
      <c r="A18" s="471" t="s">
        <v>714</v>
      </c>
      <c r="B18" s="1309"/>
      <c r="C18" s="532" t="s">
        <v>366</v>
      </c>
      <c r="D18" s="579"/>
      <c r="E18" s="579"/>
      <c r="F18" s="578">
        <f t="shared" si="0"/>
        <v>0</v>
      </c>
      <c r="G18" s="35"/>
      <c r="H18" s="4"/>
      <c r="I18" s="861"/>
      <c r="J18" s="861"/>
      <c r="K18" s="861"/>
    </row>
    <row r="19" spans="1:8" ht="12.75" customHeight="1">
      <c r="A19" s="471" t="s">
        <v>712</v>
      </c>
      <c r="B19" s="1310"/>
      <c r="C19" s="532" t="s">
        <v>343</v>
      </c>
      <c r="D19" s="579"/>
      <c r="E19" s="579"/>
      <c r="F19" s="578">
        <v>0</v>
      </c>
      <c r="G19" s="35"/>
      <c r="H19" s="4"/>
    </row>
    <row r="20" spans="1:8" ht="12.75" customHeight="1">
      <c r="A20" s="239" t="s">
        <v>715</v>
      </c>
      <c r="B20" s="1306" t="s">
        <v>535</v>
      </c>
      <c r="C20" s="1307"/>
      <c r="D20" s="575">
        <v>240</v>
      </c>
      <c r="E20" s="575"/>
      <c r="F20" s="576">
        <f t="shared" si="0"/>
        <v>240</v>
      </c>
      <c r="G20" s="35"/>
      <c r="H20" s="5"/>
    </row>
    <row r="21" spans="1:8" ht="12.75" customHeight="1" thickBot="1">
      <c r="A21" s="240" t="s">
        <v>572</v>
      </c>
      <c r="B21" s="1311" t="s">
        <v>536</v>
      </c>
      <c r="C21" s="1312"/>
      <c r="D21" s="580"/>
      <c r="E21" s="580"/>
      <c r="F21" s="581">
        <f t="shared" si="0"/>
        <v>0</v>
      </c>
      <c r="G21" s="35"/>
      <c r="H21" s="5"/>
    </row>
    <row r="22" spans="1:9" ht="13.5">
      <c r="A22" s="50"/>
      <c r="B22" s="32"/>
      <c r="C22" s="32"/>
      <c r="D22" s="32"/>
      <c r="E22" s="50"/>
      <c r="F22" s="51"/>
      <c r="G22" s="35"/>
      <c r="H22" s="5"/>
      <c r="I22" s="865"/>
    </row>
    <row r="23" spans="1:8" ht="13.5">
      <c r="A23" s="76" t="s">
        <v>486</v>
      </c>
      <c r="B23" s="90"/>
      <c r="C23" s="90"/>
      <c r="D23" s="32"/>
      <c r="E23" s="50"/>
      <c r="F23" s="51"/>
      <c r="G23" s="35"/>
      <c r="H23" s="5"/>
    </row>
    <row r="24" spans="1:8" ht="27.75" customHeight="1">
      <c r="A24" s="1313" t="s">
        <v>1527</v>
      </c>
      <c r="B24" s="1314"/>
      <c r="C24" s="1314"/>
      <c r="D24" s="1314"/>
      <c r="E24" s="1314"/>
      <c r="F24" s="1314"/>
      <c r="G24" s="35"/>
      <c r="H24" s="5"/>
    </row>
    <row r="25" spans="1:7" ht="79.5" customHeight="1">
      <c r="A25" s="1222" t="s">
        <v>698</v>
      </c>
      <c r="B25" s="1315"/>
      <c r="C25" s="1315"/>
      <c r="D25" s="1315"/>
      <c r="E25" s="1315"/>
      <c r="F25" s="1315"/>
      <c r="G25" s="1"/>
    </row>
    <row r="26" spans="1:7" ht="81" customHeight="1">
      <c r="A26" s="1304" t="s">
        <v>752</v>
      </c>
      <c r="B26" s="1305"/>
      <c r="C26" s="1305"/>
      <c r="D26" s="1305"/>
      <c r="E26" s="1305"/>
      <c r="F26" s="1305"/>
      <c r="G26" s="1"/>
    </row>
    <row r="27" spans="1:8" ht="80.25" customHeight="1">
      <c r="A27" s="1304" t="s">
        <v>750</v>
      </c>
      <c r="B27" s="1305"/>
      <c r="C27" s="1305"/>
      <c r="D27" s="1305"/>
      <c r="E27" s="1305"/>
      <c r="F27" s="1305"/>
      <c r="G27" s="1"/>
      <c r="H27" s="541"/>
    </row>
    <row r="28" spans="1:7" ht="55.5" customHeight="1">
      <c r="A28" s="1304" t="s">
        <v>699</v>
      </c>
      <c r="B28" s="1305"/>
      <c r="C28" s="1305"/>
      <c r="D28" s="1305"/>
      <c r="E28" s="1305"/>
      <c r="F28" s="1305"/>
      <c r="G28" s="1"/>
    </row>
    <row r="29" spans="1:7" ht="43.5" customHeight="1">
      <c r="A29" s="1304" t="s">
        <v>1528</v>
      </c>
      <c r="B29" s="1305"/>
      <c r="C29" s="1305"/>
      <c r="D29" s="1305"/>
      <c r="E29" s="1305"/>
      <c r="F29" s="1305"/>
      <c r="G29" s="1"/>
    </row>
    <row r="30" spans="1:7" ht="15.75" customHeight="1">
      <c r="A30" s="1304" t="s">
        <v>1529</v>
      </c>
      <c r="B30" s="1305"/>
      <c r="C30" s="1305"/>
      <c r="D30" s="1305"/>
      <c r="E30" s="1305"/>
      <c r="F30" s="1305"/>
      <c r="G30" s="1"/>
    </row>
    <row r="31" ht="14.25" customHeight="1">
      <c r="G31" s="1"/>
    </row>
    <row r="32" spans="1:7" ht="13.5">
      <c r="A32" s="16" t="s">
        <v>976</v>
      </c>
      <c r="B32" s="16"/>
      <c r="C32" s="16"/>
      <c r="D32" s="16"/>
      <c r="E32" s="16"/>
      <c r="F32" s="16"/>
      <c r="G32" s="1"/>
    </row>
    <row r="33" spans="1:7" ht="13.5">
      <c r="A33" s="46" t="s">
        <v>1005</v>
      </c>
      <c r="B33" s="16"/>
      <c r="C33" s="16"/>
      <c r="D33" s="16"/>
      <c r="E33" s="16"/>
      <c r="F33" s="16"/>
      <c r="G33" s="1"/>
    </row>
    <row r="34" spans="1:7" ht="13.5">
      <c r="A34" s="16" t="s">
        <v>988</v>
      </c>
      <c r="B34" s="16"/>
      <c r="C34" s="16"/>
      <c r="D34" s="16"/>
      <c r="E34" s="16"/>
      <c r="F34" s="16"/>
      <c r="G34" s="1"/>
    </row>
    <row r="35" spans="1:7" ht="13.5">
      <c r="A35" s="16" t="s">
        <v>997</v>
      </c>
      <c r="B35" s="16"/>
      <c r="C35" s="16"/>
      <c r="D35" s="16"/>
      <c r="E35" s="16"/>
      <c r="F35" s="16"/>
      <c r="G35" s="1"/>
    </row>
    <row r="36" spans="1:6" ht="13.5">
      <c r="A36" s="16" t="s">
        <v>989</v>
      </c>
      <c r="B36" s="16"/>
      <c r="C36" s="16"/>
      <c r="D36" s="16"/>
      <c r="E36" s="16"/>
      <c r="F36" s="16"/>
    </row>
    <row r="37" spans="1:6" ht="13.5">
      <c r="A37" s="16" t="s">
        <v>1003</v>
      </c>
      <c r="B37" s="16"/>
      <c r="C37" s="16"/>
      <c r="D37" s="16"/>
      <c r="E37" s="16"/>
      <c r="F37" s="16"/>
    </row>
    <row r="38" spans="1:9" ht="13.5">
      <c r="A38" s="16"/>
      <c r="B38" s="16" t="s">
        <v>994</v>
      </c>
      <c r="C38" s="16"/>
      <c r="D38" s="16"/>
      <c r="E38" s="16"/>
      <c r="F38" s="16"/>
      <c r="I38" s="866"/>
    </row>
    <row r="39" spans="1:9" ht="13.5">
      <c r="A39" s="16"/>
      <c r="B39" s="16" t="s">
        <v>992</v>
      </c>
      <c r="C39" s="16"/>
      <c r="D39" s="16"/>
      <c r="E39" s="16"/>
      <c r="F39" s="16"/>
      <c r="I39" s="866"/>
    </row>
    <row r="40" spans="1:9" ht="13.5">
      <c r="A40" s="16"/>
      <c r="B40" s="16" t="s">
        <v>993</v>
      </c>
      <c r="C40" s="16"/>
      <c r="D40" s="16"/>
      <c r="E40" s="16"/>
      <c r="F40" s="16"/>
      <c r="I40" s="866"/>
    </row>
    <row r="41" spans="1:9" ht="13.5">
      <c r="A41" s="16"/>
      <c r="B41" s="16" t="s">
        <v>995</v>
      </c>
      <c r="C41" s="16"/>
      <c r="D41" s="16"/>
      <c r="E41" s="16"/>
      <c r="F41" s="16"/>
      <c r="I41" s="866"/>
    </row>
    <row r="42" spans="1:9" ht="13.5">
      <c r="A42" s="16"/>
      <c r="B42" s="16" t="s">
        <v>990</v>
      </c>
      <c r="C42" s="16"/>
      <c r="D42" s="16"/>
      <c r="E42" s="16"/>
      <c r="F42" s="16"/>
      <c r="I42" s="866"/>
    </row>
    <row r="43" spans="1:9" ht="13.5">
      <c r="A43" s="16"/>
      <c r="B43" s="16" t="s">
        <v>996</v>
      </c>
      <c r="C43" s="16"/>
      <c r="D43" s="16"/>
      <c r="E43" s="16"/>
      <c r="F43" s="16"/>
      <c r="I43" s="866"/>
    </row>
    <row r="44" spans="1:9" ht="13.5">
      <c r="A44" s="16"/>
      <c r="B44" s="16" t="s">
        <v>1004</v>
      </c>
      <c r="C44" s="16"/>
      <c r="D44" s="16"/>
      <c r="E44" s="16"/>
      <c r="F44" s="16"/>
      <c r="I44" s="866"/>
    </row>
    <row r="45" spans="1:6" ht="13.5">
      <c r="A45" s="16" t="s">
        <v>991</v>
      </c>
      <c r="B45" s="16"/>
      <c r="C45" s="16"/>
      <c r="D45" s="16"/>
      <c r="E45" s="16"/>
      <c r="F45" s="16"/>
    </row>
    <row r="46" spans="1:6" ht="13.5">
      <c r="A46" s="16" t="s">
        <v>1002</v>
      </c>
      <c r="B46" s="16"/>
      <c r="C46" s="16"/>
      <c r="D46" s="16"/>
      <c r="E46" s="16"/>
      <c r="F46" s="16"/>
    </row>
    <row r="47" spans="1:6" ht="13.5">
      <c r="A47" s="16"/>
      <c r="B47" s="16"/>
      <c r="C47" s="16"/>
      <c r="D47" s="16"/>
      <c r="E47" s="16"/>
      <c r="F47" s="16"/>
    </row>
    <row r="48" spans="1:6" ht="13.5">
      <c r="A48" s="46" t="s">
        <v>1007</v>
      </c>
      <c r="B48" s="16"/>
      <c r="C48" s="16"/>
      <c r="D48" s="16"/>
      <c r="E48" s="16"/>
      <c r="F48" s="16"/>
    </row>
    <row r="49" spans="1:6" ht="13.5">
      <c r="A49" s="16" t="s">
        <v>1285</v>
      </c>
      <c r="B49" s="16"/>
      <c r="C49" s="16"/>
      <c r="D49" s="16"/>
      <c r="E49" s="16"/>
      <c r="F49" s="16"/>
    </row>
    <row r="50" spans="1:6" ht="13.5">
      <c r="A50" s="16"/>
      <c r="B50" s="16" t="s">
        <v>998</v>
      </c>
      <c r="C50" s="16"/>
      <c r="D50" s="16"/>
      <c r="E50" s="16"/>
      <c r="F50" s="16"/>
    </row>
    <row r="51" spans="1:9" ht="13.5">
      <c r="A51" s="16"/>
      <c r="B51" s="16" t="s">
        <v>1028</v>
      </c>
      <c r="C51" s="16"/>
      <c r="D51" s="16"/>
      <c r="E51" s="16"/>
      <c r="F51" s="16"/>
      <c r="I51" s="867"/>
    </row>
    <row r="52" spans="1:6" ht="13.5">
      <c r="A52" s="16"/>
      <c r="B52" s="16" t="s">
        <v>1027</v>
      </c>
      <c r="C52" s="16"/>
      <c r="D52" s="16"/>
      <c r="E52" s="16"/>
      <c r="F52" s="16"/>
    </row>
    <row r="53" spans="1:6" ht="13.5">
      <c r="A53" s="16"/>
      <c r="B53" s="16" t="s">
        <v>999</v>
      </c>
      <c r="C53" s="16"/>
      <c r="D53" s="16"/>
      <c r="E53" s="16"/>
      <c r="F53" s="16"/>
    </row>
    <row r="54" spans="1:6" ht="13.5">
      <c r="A54" s="16"/>
      <c r="B54" s="16" t="s">
        <v>1006</v>
      </c>
      <c r="C54" s="16"/>
      <c r="D54" s="16"/>
      <c r="E54" s="16"/>
      <c r="F54" s="16"/>
    </row>
    <row r="55" spans="1:6" ht="13.5">
      <c r="A55" s="16"/>
      <c r="B55" s="16" t="s">
        <v>1000</v>
      </c>
      <c r="C55" s="16"/>
      <c r="D55" s="16"/>
      <c r="E55" s="16"/>
      <c r="F55" s="16"/>
    </row>
    <row r="56" spans="1:6" ht="13.5">
      <c r="A56" s="16" t="s">
        <v>1001</v>
      </c>
      <c r="B56" s="16"/>
      <c r="C56" s="16"/>
      <c r="D56" s="16"/>
      <c r="E56" s="16"/>
      <c r="F56" s="16"/>
    </row>
    <row r="57" spans="1:6" ht="13.5">
      <c r="A57" s="16"/>
      <c r="B57" s="16"/>
      <c r="C57" s="16"/>
      <c r="D57" s="16"/>
      <c r="E57" s="16"/>
      <c r="F57" s="16"/>
    </row>
    <row r="58" spans="1:6" ht="13.5">
      <c r="A58" s="16" t="s">
        <v>1008</v>
      </c>
      <c r="B58" s="16"/>
      <c r="C58" s="16"/>
      <c r="D58" s="16"/>
      <c r="E58" s="16"/>
      <c r="F58" s="16"/>
    </row>
    <row r="59" spans="1:6" ht="13.5">
      <c r="A59" s="16" t="s">
        <v>987</v>
      </c>
      <c r="B59" s="16"/>
      <c r="C59" s="16"/>
      <c r="D59" s="16"/>
      <c r="E59" s="16"/>
      <c r="F59" s="16"/>
    </row>
    <row r="60" spans="1:6" ht="13.5">
      <c r="A60" s="16" t="s">
        <v>1009</v>
      </c>
      <c r="B60" s="16"/>
      <c r="C60" s="16"/>
      <c r="D60" s="16"/>
      <c r="E60" s="16"/>
      <c r="F60" s="16"/>
    </row>
    <row r="61" spans="1:6" ht="13.5">
      <c r="A61" s="16" t="s">
        <v>1334</v>
      </c>
      <c r="B61" s="16"/>
      <c r="C61" s="16"/>
      <c r="D61" s="16"/>
      <c r="E61" s="16"/>
      <c r="F61" s="16"/>
    </row>
    <row r="62" spans="1:6" ht="13.5">
      <c r="A62" s="16"/>
      <c r="B62" s="16"/>
      <c r="C62" s="16"/>
      <c r="D62" s="16"/>
      <c r="E62" s="16"/>
      <c r="F62" s="16"/>
    </row>
    <row r="63" spans="1:6" ht="13.5">
      <c r="A63" s="16"/>
      <c r="B63" s="16"/>
      <c r="C63" s="16"/>
      <c r="D63" s="16"/>
      <c r="E63" s="16"/>
      <c r="F63" s="16"/>
    </row>
    <row r="64" ht="13.5">
      <c r="A64" s="16"/>
    </row>
  </sheetData>
  <sheetProtection formatRows="0" insertRows="0" deleteRows="0"/>
  <mergeCells count="17">
    <mergeCell ref="A25:F25"/>
    <mergeCell ref="A26:F26"/>
    <mergeCell ref="A3:A4"/>
    <mergeCell ref="B3:C4"/>
    <mergeCell ref="D3:F3"/>
    <mergeCell ref="B5:C5"/>
    <mergeCell ref="B6:B9"/>
    <mergeCell ref="A27:F27"/>
    <mergeCell ref="A28:F28"/>
    <mergeCell ref="A30:F30"/>
    <mergeCell ref="A29:F29"/>
    <mergeCell ref="B10:C10"/>
    <mergeCell ref="B12:B15"/>
    <mergeCell ref="B17:B19"/>
    <mergeCell ref="B21:C21"/>
    <mergeCell ref="B20:C20"/>
    <mergeCell ref="A24:F24"/>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22">
      <selection activeCell="B31" sqref="B31"/>
    </sheetView>
  </sheetViews>
  <sheetFormatPr defaultColWidth="9.140625" defaultRowHeight="15"/>
  <cols>
    <col min="1" max="1" width="3.421875" style="29" customWidth="1"/>
    <col min="2" max="2" width="49.57421875" style="16" customWidth="1"/>
    <col min="3" max="3" width="16.421875" style="16" customWidth="1"/>
    <col min="4" max="4" width="17.7109375" style="16" customWidth="1"/>
    <col min="5" max="5" width="17.28125" style="16" customWidth="1"/>
    <col min="6" max="6" width="17.00390625" style="16" customWidth="1"/>
    <col min="7" max="7" width="9.140625" style="16" customWidth="1"/>
    <col min="8" max="10" width="8.8515625" style="0" customWidth="1"/>
    <col min="11" max="16384" width="9.140625" style="16" customWidth="1"/>
  </cols>
  <sheetData>
    <row r="1" spans="1:5" ht="15">
      <c r="A1" s="229" t="s">
        <v>604</v>
      </c>
      <c r="B1" s="11"/>
      <c r="C1" s="12"/>
      <c r="D1" s="12"/>
      <c r="E1" s="12"/>
    </row>
    <row r="2" spans="1:6" ht="15" thickBot="1">
      <c r="A2" s="28"/>
      <c r="B2" s="12"/>
      <c r="C2" s="12"/>
      <c r="D2" s="13"/>
      <c r="E2" s="12"/>
      <c r="F2" s="144" t="s">
        <v>445</v>
      </c>
    </row>
    <row r="3" spans="1:6" ht="26.25" customHeight="1">
      <c r="A3" s="1324" t="s">
        <v>339</v>
      </c>
      <c r="B3" s="1326" t="s">
        <v>368</v>
      </c>
      <c r="C3" s="542" t="s">
        <v>755</v>
      </c>
      <c r="D3" s="53" t="s">
        <v>758</v>
      </c>
      <c r="E3" s="207" t="s">
        <v>509</v>
      </c>
      <c r="F3" s="208" t="s">
        <v>541</v>
      </c>
    </row>
    <row r="4" spans="1:6" ht="12" customHeight="1" thickBot="1">
      <c r="A4" s="1325"/>
      <c r="B4" s="1327"/>
      <c r="C4" s="150" t="s">
        <v>414</v>
      </c>
      <c r="D4" s="150" t="s">
        <v>415</v>
      </c>
      <c r="E4" s="150" t="s">
        <v>416</v>
      </c>
      <c r="F4" s="151" t="s">
        <v>417</v>
      </c>
    </row>
    <row r="5" spans="1:6" ht="18" customHeight="1">
      <c r="A5" s="236">
        <v>1</v>
      </c>
      <c r="B5" s="519" t="s">
        <v>532</v>
      </c>
      <c r="C5" s="640">
        <f>SUM(C6:C9)</f>
        <v>1855</v>
      </c>
      <c r="D5" s="640">
        <f>SUM(D6:D9)</f>
        <v>274</v>
      </c>
      <c r="E5" s="640">
        <f>SUM(E6:E9)</f>
        <v>892</v>
      </c>
      <c r="F5" s="641">
        <v>0</v>
      </c>
    </row>
    <row r="6" spans="1:12" ht="12.75" customHeight="1">
      <c r="A6" s="148">
        <v>2</v>
      </c>
      <c r="B6" s="520" t="s">
        <v>369</v>
      </c>
      <c r="C6" s="642">
        <v>428</v>
      </c>
      <c r="D6" s="643">
        <v>0</v>
      </c>
      <c r="E6" s="591">
        <v>856</v>
      </c>
      <c r="F6" s="869">
        <v>0.5</v>
      </c>
      <c r="K6" s="128"/>
      <c r="L6" s="128"/>
    </row>
    <row r="7" spans="1:12" ht="12.75" customHeight="1">
      <c r="A7" s="148">
        <v>3</v>
      </c>
      <c r="B7" s="521" t="s">
        <v>447</v>
      </c>
      <c r="C7" s="643"/>
      <c r="D7" s="643">
        <v>252</v>
      </c>
      <c r="E7" s="591">
        <v>11</v>
      </c>
      <c r="F7" s="612">
        <v>20</v>
      </c>
      <c r="K7" s="128"/>
      <c r="L7" s="128"/>
    </row>
    <row r="8" spans="1:12" ht="12.75" customHeight="1">
      <c r="A8" s="148">
        <v>4</v>
      </c>
      <c r="B8" s="521" t="s">
        <v>448</v>
      </c>
      <c r="C8" s="643"/>
      <c r="D8" s="643">
        <v>22</v>
      </c>
      <c r="E8" s="591">
        <v>6</v>
      </c>
      <c r="F8" s="612">
        <v>3</v>
      </c>
      <c r="K8" s="128"/>
      <c r="L8" s="128"/>
    </row>
    <row r="9" spans="1:11" ht="12.75" customHeight="1">
      <c r="A9" s="148">
        <v>5</v>
      </c>
      <c r="B9" s="522" t="s">
        <v>370</v>
      </c>
      <c r="C9" s="643">
        <v>1427</v>
      </c>
      <c r="D9" s="643">
        <v>0</v>
      </c>
      <c r="E9" s="591">
        <v>19</v>
      </c>
      <c r="F9" s="612">
        <v>75</v>
      </c>
      <c r="K9" s="128"/>
    </row>
    <row r="10" spans="1:11" ht="21" customHeight="1">
      <c r="A10" s="237">
        <v>6</v>
      </c>
      <c r="B10" s="523" t="s">
        <v>653</v>
      </c>
      <c r="C10" s="644">
        <f>SUM(C11:C19)</f>
        <v>827</v>
      </c>
      <c r="D10" s="645">
        <v>0</v>
      </c>
      <c r="E10" s="644">
        <f>SUM(E11:E19)</f>
        <v>213</v>
      </c>
      <c r="F10" s="646">
        <v>0</v>
      </c>
      <c r="K10" s="128"/>
    </row>
    <row r="11" spans="1:6" ht="12.75" customHeight="1">
      <c r="A11" s="148">
        <v>7</v>
      </c>
      <c r="B11" s="524" t="s">
        <v>450</v>
      </c>
      <c r="C11" s="868">
        <v>693</v>
      </c>
      <c r="D11" s="643">
        <v>0</v>
      </c>
      <c r="E11" s="591">
        <v>165</v>
      </c>
      <c r="F11" s="870">
        <v>4.2</v>
      </c>
    </row>
    <row r="12" spans="1:6" ht="12.75" customHeight="1">
      <c r="A12" s="148">
        <v>8</v>
      </c>
      <c r="B12" s="525" t="s">
        <v>449</v>
      </c>
      <c r="C12" s="643"/>
      <c r="D12" s="643">
        <v>0</v>
      </c>
      <c r="E12" s="591"/>
      <c r="F12" s="583"/>
    </row>
    <row r="13" spans="1:10" ht="12.75" customHeight="1">
      <c r="A13" s="149">
        <f aca="true" t="shared" si="0" ref="A13:A18">A12+1</f>
        <v>9</v>
      </c>
      <c r="B13" s="525" t="s">
        <v>1010</v>
      </c>
      <c r="C13" s="647">
        <v>44</v>
      </c>
      <c r="D13" s="647"/>
      <c r="E13" s="594">
        <v>4</v>
      </c>
      <c r="F13" s="585">
        <v>11</v>
      </c>
      <c r="H13" s="108"/>
      <c r="I13" s="108"/>
      <c r="J13" s="108"/>
    </row>
    <row r="14" spans="1:10" ht="12.75" customHeight="1">
      <c r="A14" s="149">
        <f t="shared" si="0"/>
        <v>10</v>
      </c>
      <c r="B14" s="871" t="s">
        <v>1011</v>
      </c>
      <c r="C14" s="647">
        <v>78</v>
      </c>
      <c r="D14" s="647"/>
      <c r="E14" s="594">
        <v>26</v>
      </c>
      <c r="F14" s="585">
        <v>3</v>
      </c>
      <c r="H14" s="108"/>
      <c r="I14" s="108"/>
      <c r="J14" s="108"/>
    </row>
    <row r="15" spans="1:10" ht="12.75" customHeight="1">
      <c r="A15" s="149">
        <f t="shared" si="0"/>
        <v>11</v>
      </c>
      <c r="B15" s="871" t="s">
        <v>1012</v>
      </c>
      <c r="C15" s="647">
        <v>2</v>
      </c>
      <c r="D15" s="647"/>
      <c r="E15" s="594">
        <v>1</v>
      </c>
      <c r="F15" s="585">
        <v>2</v>
      </c>
      <c r="H15" s="108"/>
      <c r="I15" s="108"/>
      <c r="J15" s="108"/>
    </row>
    <row r="16" spans="1:10" ht="12.75" customHeight="1">
      <c r="A16" s="149">
        <f t="shared" si="0"/>
        <v>12</v>
      </c>
      <c r="B16" s="871" t="s">
        <v>1013</v>
      </c>
      <c r="C16" s="647">
        <v>1</v>
      </c>
      <c r="D16" s="647"/>
      <c r="E16" s="594">
        <v>6</v>
      </c>
      <c r="F16" s="870">
        <v>0.2</v>
      </c>
      <c r="H16" s="108"/>
      <c r="I16" s="108"/>
      <c r="J16" s="108"/>
    </row>
    <row r="17" spans="1:10" ht="12.75" customHeight="1">
      <c r="A17" s="149">
        <f t="shared" si="0"/>
        <v>13</v>
      </c>
      <c r="B17" s="871" t="s">
        <v>1014</v>
      </c>
      <c r="C17" s="647">
        <v>1</v>
      </c>
      <c r="D17" s="647"/>
      <c r="E17" s="594">
        <v>2</v>
      </c>
      <c r="F17" s="870">
        <v>0.5</v>
      </c>
      <c r="H17" s="108"/>
      <c r="I17" s="108"/>
      <c r="J17" s="108"/>
    </row>
    <row r="18" spans="1:10" ht="12.75" customHeight="1">
      <c r="A18" s="149">
        <f t="shared" si="0"/>
        <v>14</v>
      </c>
      <c r="B18" s="526" t="s">
        <v>1016</v>
      </c>
      <c r="C18" s="647">
        <v>1</v>
      </c>
      <c r="D18" s="647"/>
      <c r="E18" s="594">
        <v>2</v>
      </c>
      <c r="F18" s="870">
        <v>0.5</v>
      </c>
      <c r="H18" s="108"/>
      <c r="I18" s="108"/>
      <c r="J18" s="108"/>
    </row>
    <row r="19" spans="1:10" ht="12.75" customHeight="1" thickBot="1">
      <c r="A19" s="149">
        <v>15</v>
      </c>
      <c r="B19" s="526" t="s">
        <v>1015</v>
      </c>
      <c r="C19" s="647">
        <v>7</v>
      </c>
      <c r="D19" s="647"/>
      <c r="E19" s="594">
        <v>7</v>
      </c>
      <c r="F19" s="585">
        <v>1</v>
      </c>
      <c r="H19" s="108"/>
      <c r="I19" s="108"/>
      <c r="J19" s="108"/>
    </row>
    <row r="20" spans="1:6" ht="17.25" customHeight="1" thickBot="1">
      <c r="A20" s="204">
        <v>16</v>
      </c>
      <c r="B20" s="527" t="s">
        <v>361</v>
      </c>
      <c r="C20" s="648">
        <f>C5+C10</f>
        <v>2682</v>
      </c>
      <c r="D20" s="648">
        <f>D5+D10</f>
        <v>274</v>
      </c>
      <c r="E20" s="648">
        <f>E5+E10</f>
        <v>1105</v>
      </c>
      <c r="F20" s="649">
        <v>0</v>
      </c>
    </row>
    <row r="21" spans="1:6" ht="12.75" customHeight="1">
      <c r="A21" s="230"/>
      <c r="B21" s="114"/>
      <c r="C21" s="145"/>
      <c r="D21" s="145"/>
      <c r="E21" s="146"/>
      <c r="F21" s="32"/>
    </row>
    <row r="22" spans="1:10" ht="12.75" customHeight="1">
      <c r="A22" s="58" t="s">
        <v>486</v>
      </c>
      <c r="B22" s="231"/>
      <c r="C22" s="232"/>
      <c r="D22" s="232"/>
      <c r="E22" s="233"/>
      <c r="F22" s="58"/>
      <c r="H22" s="108"/>
      <c r="I22" s="108"/>
      <c r="J22" s="108"/>
    </row>
    <row r="23" spans="1:6" ht="24.75" customHeight="1">
      <c r="A23" s="1323" t="s">
        <v>674</v>
      </c>
      <c r="B23" s="1323"/>
      <c r="C23" s="1323"/>
      <c r="D23" s="1323"/>
      <c r="E23" s="1323"/>
      <c r="F23" s="1323"/>
    </row>
    <row r="24" spans="1:6" ht="12.75" customHeight="1">
      <c r="A24" s="431" t="s">
        <v>673</v>
      </c>
      <c r="B24" s="54"/>
      <c r="C24" s="234"/>
      <c r="D24" s="234"/>
      <c r="E24" s="234"/>
      <c r="F24" s="61"/>
    </row>
    <row r="25" spans="1:6" ht="26.25" customHeight="1">
      <c r="A25" s="1323" t="s">
        <v>756</v>
      </c>
      <c r="B25" s="1323"/>
      <c r="C25" s="1323"/>
      <c r="D25" s="1323"/>
      <c r="E25" s="1323"/>
      <c r="F25" s="1323"/>
    </row>
    <row r="26" spans="1:10" ht="15" customHeight="1">
      <c r="A26" s="206" t="s">
        <v>741</v>
      </c>
      <c r="B26" s="205"/>
      <c r="C26" s="205"/>
      <c r="D26" s="205"/>
      <c r="E26" s="205"/>
      <c r="F26" s="205"/>
      <c r="H26" s="108"/>
      <c r="I26" s="108"/>
      <c r="J26" s="108"/>
    </row>
    <row r="27" spans="1:10" ht="27.75" customHeight="1">
      <c r="A27" s="1323" t="s">
        <v>910</v>
      </c>
      <c r="B27" s="1323"/>
      <c r="C27" s="1323"/>
      <c r="D27" s="1323"/>
      <c r="E27" s="1323"/>
      <c r="F27" s="1323"/>
      <c r="H27" s="108"/>
      <c r="I27" s="108"/>
      <c r="J27" s="108"/>
    </row>
    <row r="28" spans="1:10" ht="12.75" customHeight="1">
      <c r="A28" s="206"/>
      <c r="B28" s="205"/>
      <c r="C28" s="205"/>
      <c r="D28" s="205"/>
      <c r="E28" s="205"/>
      <c r="F28" s="205"/>
      <c r="H28" s="108"/>
      <c r="I28" s="108"/>
      <c r="J28" s="108"/>
    </row>
    <row r="29" spans="1:10" ht="12.75" customHeight="1">
      <c r="A29" s="206" t="s">
        <v>521</v>
      </c>
      <c r="B29" s="205"/>
      <c r="C29" s="205"/>
      <c r="D29" s="205"/>
      <c r="E29" s="205"/>
      <c r="F29" s="205"/>
      <c r="H29" s="108"/>
      <c r="I29" s="108"/>
      <c r="J29" s="108"/>
    </row>
    <row r="30" spans="1:6" ht="14.25">
      <c r="A30" s="234" t="s">
        <v>757</v>
      </c>
      <c r="B30" s="235"/>
      <c r="C30" s="234"/>
      <c r="D30" s="234"/>
      <c r="E30" s="234"/>
      <c r="F30" s="61"/>
    </row>
    <row r="31" spans="1:5" ht="14.25">
      <c r="A31" s="234"/>
      <c r="B31" s="12"/>
      <c r="C31" s="12"/>
      <c r="D31" s="147"/>
      <c r="E31" s="12"/>
    </row>
    <row r="32" spans="1:10" s="874" customFormat="1" ht="14.25">
      <c r="A32" s="1065" t="s">
        <v>1017</v>
      </c>
      <c r="B32" s="1065"/>
      <c r="C32" s="873"/>
      <c r="D32" s="873"/>
      <c r="E32" s="873"/>
      <c r="F32" s="873"/>
      <c r="H32" s="875"/>
      <c r="I32" s="875"/>
      <c r="J32" s="875"/>
    </row>
    <row r="33" spans="1:10" s="874" customFormat="1" ht="14.25">
      <c r="A33" s="1065" t="s">
        <v>1018</v>
      </c>
      <c r="B33" s="1065"/>
      <c r="C33" s="873"/>
      <c r="D33" s="873"/>
      <c r="E33" s="873"/>
      <c r="F33" s="873"/>
      <c r="H33" s="875"/>
      <c r="I33" s="875"/>
      <c r="J33" s="875"/>
    </row>
    <row r="34" spans="1:10" s="874" customFormat="1" ht="14.25">
      <c r="A34" s="1065" t="s">
        <v>1019</v>
      </c>
      <c r="B34" s="1065"/>
      <c r="C34" s="873"/>
      <c r="D34" s="873"/>
      <c r="E34" s="873"/>
      <c r="F34" s="873"/>
      <c r="H34" s="875"/>
      <c r="I34" s="875"/>
      <c r="J34" s="875"/>
    </row>
    <row r="35" spans="1:10" s="874" customFormat="1" ht="14.25">
      <c r="A35" s="1065" t="s">
        <v>1024</v>
      </c>
      <c r="B35" s="1065"/>
      <c r="C35" s="873"/>
      <c r="D35" s="873"/>
      <c r="E35" s="873"/>
      <c r="F35" s="873"/>
      <c r="H35" s="875"/>
      <c r="I35" s="875"/>
      <c r="J35" s="875"/>
    </row>
    <row r="36" spans="1:10" s="874" customFormat="1" ht="14.25">
      <c r="A36" s="872"/>
      <c r="B36" s="872"/>
      <c r="C36" s="873"/>
      <c r="D36" s="873"/>
      <c r="E36" s="873"/>
      <c r="F36" s="873"/>
      <c r="H36" s="875"/>
      <c r="I36" s="875"/>
      <c r="J36" s="875"/>
    </row>
    <row r="37" spans="1:10" s="874" customFormat="1" ht="14.25">
      <c r="A37" s="1065" t="s">
        <v>1020</v>
      </c>
      <c r="B37" s="1065"/>
      <c r="C37" s="873"/>
      <c r="D37" s="873"/>
      <c r="E37" s="873"/>
      <c r="F37" s="873"/>
      <c r="H37" s="875"/>
      <c r="I37" s="875"/>
      <c r="J37" s="875"/>
    </row>
    <row r="38" spans="1:10" s="874" customFormat="1" ht="14.25">
      <c r="A38" s="1065" t="s">
        <v>1021</v>
      </c>
      <c r="B38" s="1065"/>
      <c r="C38" s="873"/>
      <c r="D38" s="873"/>
      <c r="E38" s="873"/>
      <c r="F38" s="873"/>
      <c r="H38" s="875"/>
      <c r="I38" s="875"/>
      <c r="J38" s="875"/>
    </row>
    <row r="39" spans="1:10" s="874" customFormat="1" ht="14.25">
      <c r="A39" s="1065" t="s">
        <v>1022</v>
      </c>
      <c r="C39" s="873"/>
      <c r="D39" s="873"/>
      <c r="E39" s="873"/>
      <c r="F39" s="873"/>
      <c r="H39" s="875"/>
      <c r="I39" s="875"/>
      <c r="J39" s="875"/>
    </row>
    <row r="40" spans="1:10" s="874" customFormat="1" ht="14.25">
      <c r="A40" s="1065" t="s">
        <v>1025</v>
      </c>
      <c r="C40" s="873"/>
      <c r="D40" s="873"/>
      <c r="E40" s="873"/>
      <c r="F40" s="873"/>
      <c r="H40" s="875"/>
      <c r="I40" s="875"/>
      <c r="J40" s="875"/>
    </row>
    <row r="41" spans="1:10" s="874" customFormat="1" ht="14.25">
      <c r="A41" s="1065" t="s">
        <v>1023</v>
      </c>
      <c r="C41" s="873"/>
      <c r="D41" s="873"/>
      <c r="E41" s="873"/>
      <c r="F41" s="873"/>
      <c r="H41" s="875"/>
      <c r="I41" s="875"/>
      <c r="J41" s="875"/>
    </row>
    <row r="42" ht="14.25">
      <c r="A42" s="1065" t="s">
        <v>1026</v>
      </c>
    </row>
    <row r="43" spans="1:6" ht="14.25">
      <c r="A43" s="91"/>
      <c r="B43" s="91"/>
      <c r="C43" s="91"/>
      <c r="D43" s="91"/>
      <c r="E43" s="91"/>
      <c r="F43" s="91"/>
    </row>
    <row r="44" spans="1:6" ht="14.25">
      <c r="A44" s="91"/>
      <c r="B44" s="862"/>
      <c r="C44" s="862"/>
      <c r="D44" s="862"/>
      <c r="E44" s="862"/>
      <c r="F44" s="862"/>
    </row>
  </sheetData>
  <sheetProtection/>
  <protectedRanges>
    <protectedRange sqref="D21:D22 C7:D8" name="Oblast1"/>
  </protectedRanges>
  <mergeCells count="5">
    <mergeCell ref="A27:F27"/>
    <mergeCell ref="A25:F25"/>
    <mergeCell ref="A23:F23"/>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9" r:id="rId1"/>
  <ignoredErrors>
    <ignoredError sqref="C5:D5 E5 E10"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8"/>
  <sheetViews>
    <sheetView workbookViewId="0" topLeftCell="A19">
      <selection activeCell="E32" sqref="E32"/>
    </sheetView>
  </sheetViews>
  <sheetFormatPr defaultColWidth="9.140625" defaultRowHeight="15"/>
  <cols>
    <col min="1" max="1" width="3.8515625" style="16" customWidth="1"/>
    <col min="2" max="2" width="6.421875" style="61" customWidth="1"/>
    <col min="3" max="3" width="9.28125" style="61" customWidth="1"/>
    <col min="4" max="4" width="16.28125" style="61" customWidth="1"/>
    <col min="5" max="5" width="9.7109375" style="61" customWidth="1"/>
    <col min="6" max="6" width="8.57421875" style="61" customWidth="1"/>
    <col min="7" max="7" width="8.7109375" style="61" customWidth="1"/>
    <col min="8" max="8" width="9.7109375" style="61" customWidth="1"/>
    <col min="9" max="10" width="10.421875" style="16" customWidth="1"/>
    <col min="11" max="11" width="9.57421875" style="16" customWidth="1"/>
    <col min="12" max="12" width="8.8515625" style="16" customWidth="1"/>
    <col min="13" max="13" width="10.00390625" style="16" customWidth="1"/>
    <col min="14" max="14" width="8.8515625" style="16" customWidth="1"/>
    <col min="15" max="15" width="8.57421875" style="16" customWidth="1"/>
    <col min="16" max="16" width="9.140625" style="16" customWidth="1"/>
    <col min="17" max="17" width="8.421875" style="16" customWidth="1"/>
    <col min="18" max="18" width="9.421875" style="16" customWidth="1"/>
    <col min="19" max="19" width="8.421875" style="16" customWidth="1"/>
    <col min="20" max="16384" width="9.140625" style="16" customWidth="1"/>
  </cols>
  <sheetData>
    <row r="1" spans="1:22" ht="15">
      <c r="A1" s="48" t="s">
        <v>717</v>
      </c>
      <c r="B1" s="54"/>
      <c r="C1" s="54"/>
      <c r="D1" s="54"/>
      <c r="E1" s="54"/>
      <c r="F1" s="54"/>
      <c r="G1" s="54"/>
      <c r="H1" s="54"/>
      <c r="I1" s="47"/>
      <c r="J1" s="47"/>
      <c r="K1" s="47"/>
      <c r="L1" s="47"/>
      <c r="M1" s="47"/>
      <c r="N1" s="47"/>
      <c r="O1" s="32"/>
      <c r="P1" s="32"/>
      <c r="Q1" s="32"/>
      <c r="R1" s="32"/>
      <c r="S1" s="32"/>
      <c r="T1" s="32"/>
      <c r="U1" s="12"/>
      <c r="V1" s="12"/>
    </row>
    <row r="2" s="128" customFormat="1" ht="15" customHeight="1"/>
    <row r="3" s="128" customFormat="1" ht="15" customHeight="1">
      <c r="A3" s="129" t="s">
        <v>926</v>
      </c>
    </row>
    <row r="4" spans="16:24" s="128" customFormat="1" ht="15" customHeight="1" thickBot="1">
      <c r="P4" s="47"/>
      <c r="X4" s="385" t="s">
        <v>363</v>
      </c>
    </row>
    <row r="5" spans="1:38" ht="28.5" customHeight="1" thickBot="1">
      <c r="A5" s="1362" t="s">
        <v>339</v>
      </c>
      <c r="B5" s="1353" t="s">
        <v>372</v>
      </c>
      <c r="C5" s="1354"/>
      <c r="D5" s="1355"/>
      <c r="E5" s="1350" t="s">
        <v>485</v>
      </c>
      <c r="F5" s="1351"/>
      <c r="G5" s="1351"/>
      <c r="H5" s="1351"/>
      <c r="I5" s="1351"/>
      <c r="J5" s="1351"/>
      <c r="K5" s="1351"/>
      <c r="L5" s="1351"/>
      <c r="M5" s="1351"/>
      <c r="N5" s="1351"/>
      <c r="O5" s="1351"/>
      <c r="P5" s="1351"/>
      <c r="Q5" s="1351"/>
      <c r="R5" s="1351"/>
      <c r="S5" s="1351"/>
      <c r="T5" s="1351"/>
      <c r="U5" s="1351"/>
      <c r="V5" s="1351"/>
      <c r="W5" s="1351"/>
      <c r="X5" s="1352"/>
      <c r="Y5" s="128"/>
      <c r="Z5" s="128"/>
      <c r="AA5" s="128"/>
      <c r="AB5" s="128"/>
      <c r="AC5" s="128"/>
      <c r="AD5" s="128"/>
      <c r="AE5" s="128"/>
      <c r="AF5" s="128"/>
      <c r="AG5" s="128"/>
      <c r="AH5" s="128"/>
      <c r="AI5" s="128"/>
      <c r="AJ5" s="32"/>
      <c r="AK5" s="12"/>
      <c r="AL5" s="12"/>
    </row>
    <row r="6" spans="1:40" ht="19.5" customHeight="1">
      <c r="A6" s="1363"/>
      <c r="B6" s="1356"/>
      <c r="C6" s="1357"/>
      <c r="D6" s="1358"/>
      <c r="E6" s="1347" t="s">
        <v>474</v>
      </c>
      <c r="F6" s="1348"/>
      <c r="G6" s="1348"/>
      <c r="H6" s="1349"/>
      <c r="I6" s="1347" t="s">
        <v>478</v>
      </c>
      <c r="J6" s="1348"/>
      <c r="K6" s="1348"/>
      <c r="L6" s="1349"/>
      <c r="M6" s="1347" t="s">
        <v>470</v>
      </c>
      <c r="N6" s="1348"/>
      <c r="O6" s="1348"/>
      <c r="P6" s="1349"/>
      <c r="Q6" s="1343" t="s">
        <v>468</v>
      </c>
      <c r="R6" s="1344"/>
      <c r="S6" s="1343" t="s">
        <v>364</v>
      </c>
      <c r="T6" s="1344"/>
      <c r="U6" s="1343" t="s">
        <v>471</v>
      </c>
      <c r="V6" s="1344"/>
      <c r="W6" s="1330" t="s">
        <v>467</v>
      </c>
      <c r="X6" s="1331"/>
      <c r="Y6" s="128"/>
      <c r="Z6" s="128"/>
      <c r="AA6" s="128"/>
      <c r="AB6" s="128"/>
      <c r="AC6" s="128"/>
      <c r="AD6" s="128"/>
      <c r="AE6" s="128"/>
      <c r="AF6" s="128"/>
      <c r="AG6" s="128"/>
      <c r="AH6" s="128"/>
      <c r="AI6" s="128"/>
      <c r="AJ6" s="128"/>
      <c r="AK6" s="128"/>
      <c r="AL6" s="32"/>
      <c r="AM6" s="12"/>
      <c r="AN6" s="12"/>
    </row>
    <row r="7" spans="1:39" ht="19.5" customHeight="1">
      <c r="A7" s="1363"/>
      <c r="B7" s="1356"/>
      <c r="C7" s="1357"/>
      <c r="D7" s="1358"/>
      <c r="E7" s="1376" t="s">
        <v>469</v>
      </c>
      <c r="F7" s="1377"/>
      <c r="G7" s="1338" t="s">
        <v>477</v>
      </c>
      <c r="H7" s="1339"/>
      <c r="I7" s="1376" t="s">
        <v>1221</v>
      </c>
      <c r="J7" s="1377"/>
      <c r="K7" s="1338" t="s">
        <v>479</v>
      </c>
      <c r="L7" s="1339"/>
      <c r="M7" s="1376" t="s">
        <v>928</v>
      </c>
      <c r="N7" s="1377"/>
      <c r="O7" s="1338" t="s">
        <v>481</v>
      </c>
      <c r="P7" s="1339"/>
      <c r="Q7" s="1345"/>
      <c r="R7" s="1346"/>
      <c r="S7" s="1345"/>
      <c r="T7" s="1346"/>
      <c r="U7" s="1345"/>
      <c r="V7" s="1346"/>
      <c r="W7" s="1332"/>
      <c r="X7" s="1333"/>
      <c r="Y7" s="128"/>
      <c r="Z7" s="128"/>
      <c r="AA7" s="128"/>
      <c r="AB7" s="128"/>
      <c r="AC7" s="128"/>
      <c r="AD7" s="128"/>
      <c r="AE7" s="128"/>
      <c r="AF7" s="128"/>
      <c r="AG7" s="128"/>
      <c r="AH7" s="128"/>
      <c r="AI7" s="128"/>
      <c r="AJ7" s="128"/>
      <c r="AK7" s="32"/>
      <c r="AL7" s="12"/>
      <c r="AM7" s="12"/>
    </row>
    <row r="8" spans="1:39" ht="19.5" customHeight="1" thickBot="1">
      <c r="A8" s="1363"/>
      <c r="B8" s="1356"/>
      <c r="C8" s="1357"/>
      <c r="D8" s="1358"/>
      <c r="E8" s="45" t="s">
        <v>371</v>
      </c>
      <c r="F8" s="126" t="s">
        <v>582</v>
      </c>
      <c r="G8" s="121" t="s">
        <v>371</v>
      </c>
      <c r="H8" s="123" t="s">
        <v>582</v>
      </c>
      <c r="I8" s="45" t="s">
        <v>371</v>
      </c>
      <c r="J8" s="121" t="s">
        <v>582</v>
      </c>
      <c r="K8" s="121" t="s">
        <v>371</v>
      </c>
      <c r="L8" s="123" t="s">
        <v>582</v>
      </c>
      <c r="M8" s="45" t="s">
        <v>371</v>
      </c>
      <c r="N8" s="121" t="s">
        <v>582</v>
      </c>
      <c r="O8" s="121" t="s">
        <v>371</v>
      </c>
      <c r="P8" s="123" t="s">
        <v>582</v>
      </c>
      <c r="Q8" s="45" t="s">
        <v>371</v>
      </c>
      <c r="R8" s="123" t="s">
        <v>582</v>
      </c>
      <c r="S8" s="45" t="s">
        <v>371</v>
      </c>
      <c r="T8" s="123" t="s">
        <v>582</v>
      </c>
      <c r="U8" s="45" t="s">
        <v>371</v>
      </c>
      <c r="V8" s="123" t="s">
        <v>582</v>
      </c>
      <c r="W8" s="382" t="s">
        <v>1222</v>
      </c>
      <c r="X8" s="383" t="s">
        <v>582</v>
      </c>
      <c r="Y8" s="128"/>
      <c r="Z8" s="128"/>
      <c r="AA8" s="128"/>
      <c r="AB8" s="128"/>
      <c r="AC8" s="128"/>
      <c r="AD8" s="128"/>
      <c r="AE8" s="128"/>
      <c r="AF8" s="128"/>
      <c r="AG8" s="128"/>
      <c r="AH8" s="128"/>
      <c r="AI8" s="128"/>
      <c r="AJ8" s="128"/>
      <c r="AK8" s="32"/>
      <c r="AL8" s="12"/>
      <c r="AM8" s="12"/>
    </row>
    <row r="9" spans="1:39" s="29" customFormat="1" ht="18.75" customHeight="1" thickBot="1">
      <c r="A9" s="1364"/>
      <c r="B9" s="1359"/>
      <c r="C9" s="1360"/>
      <c r="D9" s="1361"/>
      <c r="E9" s="45">
        <v>1</v>
      </c>
      <c r="F9" s="126">
        <v>2</v>
      </c>
      <c r="G9" s="121">
        <v>3</v>
      </c>
      <c r="H9" s="123">
        <v>4</v>
      </c>
      <c r="I9" s="45">
        <v>5</v>
      </c>
      <c r="J9" s="121">
        <v>6</v>
      </c>
      <c r="K9" s="121">
        <v>7</v>
      </c>
      <c r="L9" s="123">
        <v>8</v>
      </c>
      <c r="M9" s="45">
        <v>9</v>
      </c>
      <c r="N9" s="121">
        <v>10</v>
      </c>
      <c r="O9" s="121">
        <v>11</v>
      </c>
      <c r="P9" s="123">
        <v>12</v>
      </c>
      <c r="Q9" s="45">
        <v>13</v>
      </c>
      <c r="R9" s="123">
        <v>14</v>
      </c>
      <c r="S9" s="45">
        <v>15</v>
      </c>
      <c r="T9" s="123">
        <v>16</v>
      </c>
      <c r="U9" s="45">
        <v>17</v>
      </c>
      <c r="V9" s="123">
        <v>18</v>
      </c>
      <c r="W9" s="382">
        <v>19</v>
      </c>
      <c r="X9" s="383">
        <v>20</v>
      </c>
      <c r="Y9" s="131"/>
      <c r="Z9" s="131"/>
      <c r="AA9" s="131"/>
      <c r="AB9" s="131"/>
      <c r="AC9" s="131"/>
      <c r="AD9" s="131"/>
      <c r="AE9" s="131"/>
      <c r="AF9" s="131"/>
      <c r="AG9" s="131"/>
      <c r="AH9" s="131"/>
      <c r="AI9" s="131"/>
      <c r="AJ9" s="131"/>
      <c r="AK9" s="281"/>
      <c r="AL9" s="28"/>
      <c r="AM9" s="28"/>
    </row>
    <row r="10" spans="1:33" ht="15" customHeight="1">
      <c r="A10" s="110">
        <v>1</v>
      </c>
      <c r="B10" s="1374" t="s">
        <v>480</v>
      </c>
      <c r="C10" s="1371" t="s">
        <v>466</v>
      </c>
      <c r="D10" s="1372"/>
      <c r="E10" s="981">
        <v>32530</v>
      </c>
      <c r="F10" s="982"/>
      <c r="G10" s="983">
        <v>882</v>
      </c>
      <c r="H10" s="984"/>
      <c r="I10" s="981">
        <v>463</v>
      </c>
      <c r="J10" s="983">
        <v>43</v>
      </c>
      <c r="K10" s="983"/>
      <c r="L10" s="984"/>
      <c r="M10" s="981"/>
      <c r="N10" s="983"/>
      <c r="O10" s="985"/>
      <c r="P10" s="986"/>
      <c r="Q10" s="987"/>
      <c r="R10" s="986"/>
      <c r="S10" s="987">
        <v>23</v>
      </c>
      <c r="T10" s="986">
        <v>31</v>
      </c>
      <c r="U10" s="988"/>
      <c r="V10" s="989">
        <v>159</v>
      </c>
      <c r="W10" s="990">
        <v>33898</v>
      </c>
      <c r="X10" s="991">
        <v>233</v>
      </c>
      <c r="Y10" s="128"/>
      <c r="Z10" s="128"/>
      <c r="AA10" s="128"/>
      <c r="AB10" s="128"/>
      <c r="AC10" s="128"/>
      <c r="AD10" s="128"/>
      <c r="AE10" s="32"/>
      <c r="AF10" s="12"/>
      <c r="AG10" s="12"/>
    </row>
    <row r="11" spans="1:33" ht="15" customHeight="1">
      <c r="A11" s="110">
        <v>2</v>
      </c>
      <c r="B11" s="1375"/>
      <c r="C11" s="1336" t="s">
        <v>374</v>
      </c>
      <c r="D11" s="1337"/>
      <c r="E11" s="118">
        <v>420</v>
      </c>
      <c r="F11" s="119">
        <v>427</v>
      </c>
      <c r="G11" s="111"/>
      <c r="H11" s="120"/>
      <c r="I11" s="118"/>
      <c r="J11" s="111"/>
      <c r="K11" s="111"/>
      <c r="L11" s="120"/>
      <c r="M11" s="118"/>
      <c r="N11" s="111"/>
      <c r="O11" s="992"/>
      <c r="P11" s="993"/>
      <c r="Q11" s="994"/>
      <c r="R11" s="993"/>
      <c r="S11" s="994"/>
      <c r="T11" s="993"/>
      <c r="U11" s="995"/>
      <c r="V11" s="996"/>
      <c r="W11" s="997">
        <v>420</v>
      </c>
      <c r="X11" s="998">
        <v>427</v>
      </c>
      <c r="Y11" s="128"/>
      <c r="Z11" s="128"/>
      <c r="AA11" s="128"/>
      <c r="AB11" s="128"/>
      <c r="AC11" s="128"/>
      <c r="AD11" s="128"/>
      <c r="AE11" s="32"/>
      <c r="AF11" s="12"/>
      <c r="AG11" s="12"/>
    </row>
    <row r="12" spans="1:33" ht="15" customHeight="1">
      <c r="A12" s="113">
        <v>3</v>
      </c>
      <c r="B12" s="1375"/>
      <c r="C12" s="1328" t="s">
        <v>343</v>
      </c>
      <c r="D12" s="1329"/>
      <c r="E12" s="118">
        <v>24809</v>
      </c>
      <c r="F12" s="119">
        <v>5063</v>
      </c>
      <c r="G12" s="111"/>
      <c r="H12" s="120"/>
      <c r="I12" s="118">
        <v>36</v>
      </c>
      <c r="J12" s="111">
        <v>8</v>
      </c>
      <c r="K12" s="111"/>
      <c r="L12" s="120"/>
      <c r="M12" s="118">
        <v>772</v>
      </c>
      <c r="N12" s="111"/>
      <c r="O12" s="992"/>
      <c r="P12" s="993"/>
      <c r="Q12" s="994"/>
      <c r="R12" s="993"/>
      <c r="S12" s="994">
        <v>3</v>
      </c>
      <c r="T12" s="993"/>
      <c r="U12" s="995"/>
      <c r="V12" s="996"/>
      <c r="W12" s="997">
        <v>25620</v>
      </c>
      <c r="X12" s="998">
        <v>5071</v>
      </c>
      <c r="Y12" s="128"/>
      <c r="Z12" s="128"/>
      <c r="AA12" s="128"/>
      <c r="AB12" s="128"/>
      <c r="AC12" s="128"/>
      <c r="AD12" s="128"/>
      <c r="AE12" s="32"/>
      <c r="AF12" s="12"/>
      <c r="AG12" s="12"/>
    </row>
    <row r="13" spans="1:33" ht="15" customHeight="1">
      <c r="A13" s="113">
        <v>4</v>
      </c>
      <c r="B13" s="1340" t="s">
        <v>373</v>
      </c>
      <c r="C13" s="1341"/>
      <c r="D13" s="1342"/>
      <c r="E13" s="118"/>
      <c r="F13" s="119"/>
      <c r="G13" s="111"/>
      <c r="H13" s="120"/>
      <c r="I13" s="118"/>
      <c r="J13" s="111"/>
      <c r="K13" s="111"/>
      <c r="L13" s="120"/>
      <c r="M13" s="118"/>
      <c r="N13" s="111"/>
      <c r="O13" s="992"/>
      <c r="P13" s="993"/>
      <c r="Q13" s="994"/>
      <c r="R13" s="993"/>
      <c r="S13" s="994"/>
      <c r="T13" s="993"/>
      <c r="U13" s="995"/>
      <c r="V13" s="996"/>
      <c r="W13" s="997"/>
      <c r="X13" s="998"/>
      <c r="Y13" s="128"/>
      <c r="Z13" s="128"/>
      <c r="AA13" s="128"/>
      <c r="AB13" s="128"/>
      <c r="AC13" s="128"/>
      <c r="AD13" s="128"/>
      <c r="AE13" s="32"/>
      <c r="AF13" s="12"/>
      <c r="AG13" s="12"/>
    </row>
    <row r="14" spans="1:31" ht="15" customHeight="1" thickBot="1">
      <c r="A14" s="115">
        <v>5</v>
      </c>
      <c r="B14" s="1378" t="s">
        <v>475</v>
      </c>
      <c r="C14" s="1379"/>
      <c r="D14" s="1380"/>
      <c r="E14" s="999"/>
      <c r="F14" s="1000"/>
      <c r="G14" s="1001"/>
      <c r="H14" s="1002"/>
      <c r="I14" s="1003"/>
      <c r="J14" s="1004"/>
      <c r="K14" s="1004"/>
      <c r="L14" s="1005"/>
      <c r="M14" s="1003"/>
      <c r="N14" s="1004"/>
      <c r="O14" s="1004"/>
      <c r="P14" s="1005"/>
      <c r="Q14" s="1006"/>
      <c r="R14" s="1007"/>
      <c r="S14" s="1008"/>
      <c r="T14" s="1009"/>
      <c r="U14" s="1010"/>
      <c r="V14" s="1007"/>
      <c r="W14" s="1011"/>
      <c r="X14" s="1012"/>
      <c r="Y14" s="128"/>
      <c r="Z14" s="128"/>
      <c r="AA14" s="128"/>
      <c r="AB14" s="128"/>
      <c r="AC14" s="32"/>
      <c r="AD14" s="12"/>
      <c r="AE14" s="12"/>
    </row>
    <row r="15" spans="1:31" s="46" customFormat="1" ht="15" customHeight="1" thickBot="1">
      <c r="A15" s="116">
        <v>6</v>
      </c>
      <c r="B15" s="1393" t="s">
        <v>467</v>
      </c>
      <c r="C15" s="1394"/>
      <c r="D15" s="1395"/>
      <c r="E15" s="1013">
        <f>SUM(E10:E14)</f>
        <v>57759</v>
      </c>
      <c r="F15" s="1014">
        <f aca="true" t="shared" si="0" ref="F15:X15">SUM(F10:F14)</f>
        <v>5490</v>
      </c>
      <c r="G15" s="1015">
        <f t="shared" si="0"/>
        <v>882</v>
      </c>
      <c r="H15" s="1016">
        <f t="shared" si="0"/>
        <v>0</v>
      </c>
      <c r="I15" s="1017">
        <f t="shared" si="0"/>
        <v>499</v>
      </c>
      <c r="J15" s="1018">
        <f t="shared" si="0"/>
        <v>51</v>
      </c>
      <c r="K15" s="1018">
        <f t="shared" si="0"/>
        <v>0</v>
      </c>
      <c r="L15" s="1019">
        <f t="shared" si="0"/>
        <v>0</v>
      </c>
      <c r="M15" s="1017">
        <f t="shared" si="0"/>
        <v>772</v>
      </c>
      <c r="N15" s="1018">
        <f t="shared" si="0"/>
        <v>0</v>
      </c>
      <c r="O15" s="1018">
        <f t="shared" si="0"/>
        <v>0</v>
      </c>
      <c r="P15" s="1019">
        <f t="shared" si="0"/>
        <v>0</v>
      </c>
      <c r="Q15" s="1020">
        <f t="shared" si="0"/>
        <v>0</v>
      </c>
      <c r="R15" s="1021">
        <f t="shared" si="0"/>
        <v>0</v>
      </c>
      <c r="S15" s="1022">
        <f t="shared" si="0"/>
        <v>26</v>
      </c>
      <c r="T15" s="1023">
        <f t="shared" si="0"/>
        <v>31</v>
      </c>
      <c r="U15" s="1024">
        <f t="shared" si="0"/>
        <v>0</v>
      </c>
      <c r="V15" s="1021">
        <f t="shared" si="0"/>
        <v>159</v>
      </c>
      <c r="W15" s="1025">
        <f t="shared" si="0"/>
        <v>59938</v>
      </c>
      <c r="X15" s="1026">
        <f t="shared" si="0"/>
        <v>5731</v>
      </c>
      <c r="Y15" s="130"/>
      <c r="Z15" s="130"/>
      <c r="AA15" s="130"/>
      <c r="AB15" s="130"/>
      <c r="AC15" s="114"/>
      <c r="AD15" s="25"/>
      <c r="AE15" s="25"/>
    </row>
    <row r="16" s="128" customFormat="1" ht="15" customHeight="1"/>
    <row r="17" spans="1:22" ht="14.25" customHeight="1">
      <c r="A17" s="129" t="s">
        <v>927</v>
      </c>
      <c r="B17" s="112"/>
      <c r="C17" s="112"/>
      <c r="D17" s="112"/>
      <c r="E17" s="112"/>
      <c r="F17" s="112"/>
      <c r="G17" s="112"/>
      <c r="H17" s="112"/>
      <c r="I17" s="112"/>
      <c r="J17" s="112"/>
      <c r="K17" s="112"/>
      <c r="L17" s="112"/>
      <c r="M17" s="112"/>
      <c r="N17" s="112"/>
      <c r="O17" s="112"/>
      <c r="P17" s="112"/>
      <c r="Q17" s="112"/>
      <c r="R17" s="112"/>
      <c r="S17" s="112"/>
      <c r="T17" s="12"/>
      <c r="U17" s="12"/>
      <c r="V17" s="12"/>
    </row>
    <row r="18" spans="1:22" ht="14.25" customHeight="1" thickBot="1">
      <c r="A18" s="129"/>
      <c r="B18" s="112"/>
      <c r="C18" s="112"/>
      <c r="D18" s="112"/>
      <c r="E18" s="112"/>
      <c r="F18" s="112"/>
      <c r="G18" s="112"/>
      <c r="H18" s="112"/>
      <c r="I18" s="112"/>
      <c r="J18" s="112"/>
      <c r="K18" s="112"/>
      <c r="L18" s="112"/>
      <c r="M18" s="384" t="s">
        <v>363</v>
      </c>
      <c r="N18" s="128"/>
      <c r="O18" s="128"/>
      <c r="P18" s="128"/>
      <c r="Q18" s="128"/>
      <c r="R18" s="128"/>
      <c r="S18" s="128"/>
      <c r="T18" s="128"/>
      <c r="U18" s="12"/>
      <c r="V18" s="12"/>
    </row>
    <row r="19" spans="1:22" ht="28.5" customHeight="1">
      <c r="A19" s="1368" t="s">
        <v>339</v>
      </c>
      <c r="B19" s="1365" t="s">
        <v>372</v>
      </c>
      <c r="C19" s="1365"/>
      <c r="D19" s="1365"/>
      <c r="E19" s="1392" t="s">
        <v>482</v>
      </c>
      <c r="F19" s="1387"/>
      <c r="G19" s="1388"/>
      <c r="H19" s="1347" t="s">
        <v>484</v>
      </c>
      <c r="I19" s="1348"/>
      <c r="J19" s="1349"/>
      <c r="K19" s="1387" t="s">
        <v>467</v>
      </c>
      <c r="L19" s="1387"/>
      <c r="M19" s="1388"/>
      <c r="N19" s="128"/>
      <c r="O19" s="128"/>
      <c r="P19" s="128"/>
      <c r="Q19" s="128"/>
      <c r="R19" s="128"/>
      <c r="S19" s="128"/>
      <c r="T19" s="128"/>
      <c r="U19" s="12"/>
      <c r="V19" s="12"/>
    </row>
    <row r="20" spans="1:31" ht="44.25" customHeight="1">
      <c r="A20" s="1369"/>
      <c r="B20" s="1366"/>
      <c r="C20" s="1366"/>
      <c r="D20" s="1366"/>
      <c r="E20" s="118" t="s">
        <v>1223</v>
      </c>
      <c r="F20" s="111" t="s">
        <v>483</v>
      </c>
      <c r="G20" s="120" t="s">
        <v>473</v>
      </c>
      <c r="H20" s="118" t="s">
        <v>472</v>
      </c>
      <c r="I20" s="111" t="s">
        <v>483</v>
      </c>
      <c r="J20" s="120" t="s">
        <v>473</v>
      </c>
      <c r="K20" s="119" t="s">
        <v>472</v>
      </c>
      <c r="L20" s="59" t="s">
        <v>483</v>
      </c>
      <c r="M20" s="120" t="s">
        <v>473</v>
      </c>
      <c r="N20" s="128"/>
      <c r="O20" s="128"/>
      <c r="P20" s="128"/>
      <c r="Q20" s="128"/>
      <c r="R20" s="128"/>
      <c r="S20" s="128"/>
      <c r="T20" s="128"/>
      <c r="U20" s="128"/>
      <c r="V20" s="128"/>
      <c r="W20" s="128"/>
      <c r="X20" s="128"/>
      <c r="Y20" s="128"/>
      <c r="Z20" s="128"/>
      <c r="AA20" s="128"/>
      <c r="AB20" s="128"/>
      <c r="AC20" s="128"/>
      <c r="AD20" s="128"/>
      <c r="AE20" s="128"/>
    </row>
    <row r="21" spans="1:31" s="29" customFormat="1" ht="25.5" customHeight="1" thickBot="1">
      <c r="A21" s="1370"/>
      <c r="B21" s="1367"/>
      <c r="C21" s="1367"/>
      <c r="D21" s="1367"/>
      <c r="E21" s="45">
        <v>1</v>
      </c>
      <c r="F21" s="121">
        <v>2</v>
      </c>
      <c r="G21" s="123" t="s">
        <v>664</v>
      </c>
      <c r="H21" s="45">
        <v>4</v>
      </c>
      <c r="I21" s="121">
        <v>5</v>
      </c>
      <c r="J21" s="123" t="s">
        <v>665</v>
      </c>
      <c r="K21" s="126">
        <v>7</v>
      </c>
      <c r="L21" s="122">
        <v>8</v>
      </c>
      <c r="M21" s="123" t="s">
        <v>666</v>
      </c>
      <c r="N21" s="131"/>
      <c r="O21" s="128"/>
      <c r="P21" s="128"/>
      <c r="Q21" s="128"/>
      <c r="R21" s="128"/>
      <c r="S21" s="131"/>
      <c r="T21" s="131"/>
      <c r="U21" s="131"/>
      <c r="V21" s="131"/>
      <c r="W21" s="131"/>
      <c r="X21" s="131"/>
      <c r="Y21" s="131"/>
      <c r="Z21" s="131"/>
      <c r="AA21" s="131"/>
      <c r="AB21" s="131"/>
      <c r="AC21" s="131"/>
      <c r="AD21" s="131"/>
      <c r="AE21" s="131"/>
    </row>
    <row r="22" spans="1:31" ht="13.5" customHeight="1">
      <c r="A22" s="935">
        <v>1</v>
      </c>
      <c r="B22" s="1390" t="s">
        <v>476</v>
      </c>
      <c r="C22" s="1334" t="s">
        <v>1224</v>
      </c>
      <c r="D22" s="117" t="s">
        <v>461</v>
      </c>
      <c r="E22" s="1027">
        <v>11</v>
      </c>
      <c r="F22" s="1028">
        <v>7594</v>
      </c>
      <c r="G22" s="1029">
        <v>57534</v>
      </c>
      <c r="H22" s="1027"/>
      <c r="I22" s="1028"/>
      <c r="J22" s="1029"/>
      <c r="K22" s="1030">
        <f>E22+H22</f>
        <v>11</v>
      </c>
      <c r="L22" s="1028">
        <f>F22+I22</f>
        <v>7594</v>
      </c>
      <c r="M22" s="1029">
        <v>57534</v>
      </c>
      <c r="N22" s="128"/>
      <c r="O22" s="128"/>
      <c r="P22" s="128"/>
      <c r="Q22" s="128"/>
      <c r="R22" s="128"/>
      <c r="S22" s="128"/>
      <c r="T22" s="128"/>
      <c r="U22" s="128"/>
      <c r="V22" s="128"/>
      <c r="W22" s="128"/>
      <c r="X22" s="128"/>
      <c r="Y22" s="128"/>
      <c r="Z22" s="128"/>
      <c r="AA22" s="128"/>
      <c r="AB22" s="128"/>
      <c r="AC22" s="128"/>
      <c r="AD22" s="128"/>
      <c r="AE22" s="128"/>
    </row>
    <row r="23" spans="1:31" ht="14.25" customHeight="1">
      <c r="A23" s="55">
        <v>2</v>
      </c>
      <c r="B23" s="1391"/>
      <c r="C23" s="1334"/>
      <c r="D23" s="934" t="s">
        <v>462</v>
      </c>
      <c r="E23" s="1031">
        <v>16</v>
      </c>
      <c r="F23" s="1032">
        <v>7723</v>
      </c>
      <c r="G23" s="1033">
        <v>40223</v>
      </c>
      <c r="H23" s="1031"/>
      <c r="I23" s="1034"/>
      <c r="J23" s="1033"/>
      <c r="K23" s="1035">
        <f aca="true" t="shared" si="1" ref="K23:L31">E23+H23</f>
        <v>16</v>
      </c>
      <c r="L23" s="1034">
        <f t="shared" si="1"/>
        <v>7723</v>
      </c>
      <c r="M23" s="1033">
        <v>40223</v>
      </c>
      <c r="N23" s="128"/>
      <c r="O23" s="128"/>
      <c r="P23" s="128"/>
      <c r="Q23" s="128"/>
      <c r="R23" s="128"/>
      <c r="S23" s="128"/>
      <c r="T23" s="128"/>
      <c r="U23" s="128"/>
      <c r="V23" s="128"/>
      <c r="W23" s="128"/>
      <c r="X23" s="128"/>
      <c r="Y23" s="128"/>
      <c r="Z23" s="128"/>
      <c r="AA23" s="128"/>
      <c r="AB23" s="128"/>
      <c r="AC23" s="128"/>
      <c r="AD23" s="128"/>
      <c r="AE23" s="128"/>
    </row>
    <row r="24" spans="1:31" ht="15" customHeight="1">
      <c r="A24" s="55">
        <v>3</v>
      </c>
      <c r="B24" s="1391"/>
      <c r="C24" s="1334"/>
      <c r="D24" s="934" t="s">
        <v>463</v>
      </c>
      <c r="E24" s="1036">
        <v>37</v>
      </c>
      <c r="F24" s="1034">
        <v>14799</v>
      </c>
      <c r="G24" s="1033">
        <v>33332</v>
      </c>
      <c r="H24" s="1031">
        <v>0</v>
      </c>
      <c r="I24" s="1034">
        <v>23</v>
      </c>
      <c r="J24" s="1033">
        <v>0</v>
      </c>
      <c r="K24" s="1035">
        <f t="shared" si="1"/>
        <v>37</v>
      </c>
      <c r="L24" s="1034">
        <f t="shared" si="1"/>
        <v>14822</v>
      </c>
      <c r="M24" s="1033">
        <v>33383</v>
      </c>
      <c r="N24" s="128"/>
      <c r="O24" s="128"/>
      <c r="P24" s="128"/>
      <c r="Q24" s="128"/>
      <c r="R24" s="128"/>
      <c r="S24" s="128"/>
      <c r="T24" s="128"/>
      <c r="U24" s="128"/>
      <c r="V24" s="128"/>
      <c r="W24" s="128"/>
      <c r="X24" s="128"/>
      <c r="Y24" s="128"/>
      <c r="Z24" s="128"/>
      <c r="AA24" s="128"/>
      <c r="AB24" s="128"/>
      <c r="AC24" s="128"/>
      <c r="AD24" s="128"/>
      <c r="AE24" s="128"/>
    </row>
    <row r="25" spans="1:31" ht="15" customHeight="1">
      <c r="A25" s="55">
        <v>4</v>
      </c>
      <c r="B25" s="1391"/>
      <c r="C25" s="1334"/>
      <c r="D25" s="934" t="s">
        <v>464</v>
      </c>
      <c r="E25" s="1036">
        <v>10</v>
      </c>
      <c r="F25" s="1034">
        <v>3296</v>
      </c>
      <c r="G25" s="1033">
        <v>27464</v>
      </c>
      <c r="H25" s="1031"/>
      <c r="I25" s="1034"/>
      <c r="J25" s="1033"/>
      <c r="K25" s="1035">
        <f t="shared" si="1"/>
        <v>10</v>
      </c>
      <c r="L25" s="1034">
        <f t="shared" si="1"/>
        <v>3296</v>
      </c>
      <c r="M25" s="1033">
        <v>27464</v>
      </c>
      <c r="N25" s="128"/>
      <c r="O25" s="128"/>
      <c r="P25" s="128"/>
      <c r="Q25" s="128"/>
      <c r="R25" s="128"/>
      <c r="S25" s="128"/>
      <c r="T25" s="128"/>
      <c r="U25" s="128"/>
      <c r="V25" s="128"/>
      <c r="W25" s="128"/>
      <c r="X25" s="128"/>
      <c r="Y25" s="128"/>
      <c r="Z25" s="128"/>
      <c r="AA25" s="128"/>
      <c r="AB25" s="128"/>
      <c r="AC25" s="128"/>
      <c r="AD25" s="128"/>
      <c r="AE25" s="128"/>
    </row>
    <row r="26" spans="1:31" ht="15" customHeight="1">
      <c r="A26" s="55">
        <v>5</v>
      </c>
      <c r="B26" s="1391"/>
      <c r="C26" s="1334"/>
      <c r="D26" s="934" t="s">
        <v>465</v>
      </c>
      <c r="E26" s="1036">
        <v>0</v>
      </c>
      <c r="F26" s="1034">
        <v>0</v>
      </c>
      <c r="G26" s="1033">
        <v>0</v>
      </c>
      <c r="H26" s="1031"/>
      <c r="I26" s="1034"/>
      <c r="J26" s="1033"/>
      <c r="K26" s="1035">
        <f t="shared" si="1"/>
        <v>0</v>
      </c>
      <c r="L26" s="1034">
        <f t="shared" si="1"/>
        <v>0</v>
      </c>
      <c r="M26" s="1033"/>
      <c r="N26" s="128"/>
      <c r="O26" s="128"/>
      <c r="P26" s="128"/>
      <c r="Q26" s="128"/>
      <c r="R26" s="128"/>
      <c r="S26" s="128"/>
      <c r="T26" s="128"/>
      <c r="U26" s="128"/>
      <c r="V26" s="128"/>
      <c r="W26" s="128"/>
      <c r="X26" s="128"/>
      <c r="Y26" s="128"/>
      <c r="Z26" s="128"/>
      <c r="AA26" s="128"/>
      <c r="AB26" s="128"/>
      <c r="AC26" s="128"/>
      <c r="AD26" s="128"/>
      <c r="AE26" s="128"/>
    </row>
    <row r="27" spans="1:31" ht="15" customHeight="1">
      <c r="A27" s="55">
        <v>6</v>
      </c>
      <c r="B27" s="1391"/>
      <c r="C27" s="1335"/>
      <c r="D27" s="934" t="s">
        <v>467</v>
      </c>
      <c r="E27" s="1036">
        <v>74</v>
      </c>
      <c r="F27" s="1034">
        <v>33412</v>
      </c>
      <c r="G27" s="1033">
        <v>37626</v>
      </c>
      <c r="H27" s="1031">
        <v>0</v>
      </c>
      <c r="I27" s="1034">
        <v>23</v>
      </c>
      <c r="J27" s="1033">
        <v>0</v>
      </c>
      <c r="K27" s="1035">
        <f t="shared" si="1"/>
        <v>74</v>
      </c>
      <c r="L27" s="1034">
        <f t="shared" si="1"/>
        <v>33435</v>
      </c>
      <c r="M27" s="1033">
        <v>37652</v>
      </c>
      <c r="N27" s="128"/>
      <c r="O27" s="128"/>
      <c r="P27" s="128"/>
      <c r="Q27" s="128"/>
      <c r="R27" s="128"/>
      <c r="S27" s="128"/>
      <c r="T27" s="128"/>
      <c r="U27" s="128"/>
      <c r="V27" s="128"/>
      <c r="W27" s="128"/>
      <c r="X27" s="128"/>
      <c r="Y27" s="128"/>
      <c r="Z27" s="128"/>
      <c r="AA27" s="128"/>
      <c r="AB27" s="128"/>
      <c r="AC27" s="128"/>
      <c r="AD27" s="128"/>
      <c r="AE27" s="128"/>
    </row>
    <row r="28" spans="1:31" ht="15" customHeight="1">
      <c r="A28" s="55">
        <v>7</v>
      </c>
      <c r="B28" s="1391"/>
      <c r="C28" s="1383" t="s">
        <v>1225</v>
      </c>
      <c r="D28" s="1384"/>
      <c r="E28" s="1036">
        <v>0</v>
      </c>
      <c r="F28" s="1034">
        <v>420</v>
      </c>
      <c r="G28" s="1033">
        <v>0</v>
      </c>
      <c r="H28" s="1031">
        <v>1</v>
      </c>
      <c r="I28" s="1034">
        <v>462</v>
      </c>
      <c r="J28" s="1033">
        <v>38500</v>
      </c>
      <c r="K28" s="1035">
        <f t="shared" si="1"/>
        <v>1</v>
      </c>
      <c r="L28" s="1034">
        <f t="shared" si="1"/>
        <v>882</v>
      </c>
      <c r="M28" s="1033">
        <v>73546</v>
      </c>
      <c r="N28" s="128"/>
      <c r="O28" s="128"/>
      <c r="P28" s="128"/>
      <c r="Q28" s="128"/>
      <c r="R28" s="128"/>
      <c r="S28" s="128"/>
      <c r="T28" s="128"/>
      <c r="U28" s="128"/>
      <c r="V28" s="128"/>
      <c r="W28" s="128"/>
      <c r="X28" s="128"/>
      <c r="Y28" s="128"/>
      <c r="Z28" s="128"/>
      <c r="AA28" s="128"/>
      <c r="AB28" s="128"/>
      <c r="AC28" s="128"/>
      <c r="AD28" s="128"/>
      <c r="AE28" s="128"/>
    </row>
    <row r="29" spans="1:31" ht="15" customHeight="1">
      <c r="A29" s="55">
        <v>8</v>
      </c>
      <c r="B29" s="1374"/>
      <c r="C29" s="1381" t="s">
        <v>1226</v>
      </c>
      <c r="D29" s="1382"/>
      <c r="E29" s="1036">
        <v>58</v>
      </c>
      <c r="F29" s="1034">
        <v>24809</v>
      </c>
      <c r="G29" s="1033">
        <v>35645</v>
      </c>
      <c r="H29" s="1031">
        <v>1</v>
      </c>
      <c r="I29" s="1034">
        <v>811</v>
      </c>
      <c r="J29" s="1033">
        <v>67583</v>
      </c>
      <c r="K29" s="1035">
        <f t="shared" si="1"/>
        <v>59</v>
      </c>
      <c r="L29" s="1034">
        <f t="shared" si="1"/>
        <v>25620</v>
      </c>
      <c r="M29" s="1033">
        <v>36186</v>
      </c>
      <c r="N29" s="128"/>
      <c r="O29" s="128"/>
      <c r="P29" s="128"/>
      <c r="Q29" s="128"/>
      <c r="R29" s="128"/>
      <c r="S29" s="128"/>
      <c r="T29" s="128"/>
      <c r="U29" s="128"/>
      <c r="V29" s="128"/>
      <c r="W29" s="128"/>
      <c r="X29" s="128"/>
      <c r="Y29" s="128"/>
      <c r="Z29" s="128"/>
      <c r="AA29" s="128"/>
      <c r="AB29" s="128"/>
      <c r="AC29" s="128"/>
      <c r="AD29" s="128"/>
      <c r="AE29" s="128"/>
    </row>
    <row r="30" spans="1:31" ht="15" customHeight="1">
      <c r="A30" s="55">
        <v>9</v>
      </c>
      <c r="B30" s="1386" t="s">
        <v>373</v>
      </c>
      <c r="C30" s="1386"/>
      <c r="D30" s="1386"/>
      <c r="E30" s="1036"/>
      <c r="F30" s="1034"/>
      <c r="G30" s="1033"/>
      <c r="H30" s="1031"/>
      <c r="I30" s="1034"/>
      <c r="J30" s="1033"/>
      <c r="K30" s="1035">
        <f t="shared" si="1"/>
        <v>0</v>
      </c>
      <c r="L30" s="1034">
        <f t="shared" si="1"/>
        <v>0</v>
      </c>
      <c r="M30" s="1033"/>
      <c r="N30" s="128"/>
      <c r="O30" s="128"/>
      <c r="P30" s="128"/>
      <c r="Q30" s="128"/>
      <c r="R30" s="128"/>
      <c r="S30" s="128"/>
      <c r="T30" s="128"/>
      <c r="U30" s="128"/>
      <c r="V30" s="128"/>
      <c r="W30" s="128"/>
      <c r="X30" s="128"/>
      <c r="Y30" s="128"/>
      <c r="Z30" s="128"/>
      <c r="AA30" s="128"/>
      <c r="AB30" s="128"/>
      <c r="AC30" s="128"/>
      <c r="AD30" s="128"/>
      <c r="AE30" s="128"/>
    </row>
    <row r="31" spans="1:31" ht="15" customHeight="1" thickBot="1">
      <c r="A31" s="125">
        <v>10</v>
      </c>
      <c r="B31" s="1389" t="s">
        <v>475</v>
      </c>
      <c r="C31" s="1389"/>
      <c r="D31" s="1389"/>
      <c r="E31" s="1037"/>
      <c r="F31" s="1038"/>
      <c r="G31" s="1039"/>
      <c r="H31" s="1040"/>
      <c r="I31" s="1038"/>
      <c r="J31" s="1039"/>
      <c r="K31" s="1041">
        <f t="shared" si="1"/>
        <v>0</v>
      </c>
      <c r="L31" s="1038">
        <f t="shared" si="1"/>
        <v>0</v>
      </c>
      <c r="M31" s="1039"/>
      <c r="N31" s="128"/>
      <c r="O31" s="128"/>
      <c r="P31" s="128"/>
      <c r="Q31" s="128"/>
      <c r="R31" s="128"/>
      <c r="S31" s="128"/>
      <c r="T31" s="128"/>
      <c r="U31" s="128"/>
      <c r="V31" s="128"/>
      <c r="W31" s="128"/>
      <c r="X31" s="128"/>
      <c r="Y31" s="128"/>
      <c r="Z31" s="128"/>
      <c r="AA31" s="128"/>
      <c r="AB31" s="128"/>
      <c r="AC31" s="128"/>
      <c r="AD31" s="128"/>
      <c r="AE31" s="128"/>
    </row>
    <row r="32" spans="1:31" s="46" customFormat="1" ht="15" customHeight="1" thickBot="1">
      <c r="A32" s="124">
        <v>11</v>
      </c>
      <c r="B32" s="1385" t="s">
        <v>467</v>
      </c>
      <c r="C32" s="1385"/>
      <c r="D32" s="1385"/>
      <c r="E32" s="1042">
        <f>E27+E28+E29+E30+E31</f>
        <v>132</v>
      </c>
      <c r="F32" s="1043">
        <f aca="true" t="shared" si="2" ref="F32:L32">F27+F28+F29+F30+F31</f>
        <v>58641</v>
      </c>
      <c r="G32" s="1044">
        <v>37021</v>
      </c>
      <c r="H32" s="1045">
        <f t="shared" si="2"/>
        <v>2</v>
      </c>
      <c r="I32" s="1043">
        <f t="shared" si="2"/>
        <v>1296</v>
      </c>
      <c r="J32" s="1044">
        <v>54009</v>
      </c>
      <c r="K32" s="1046">
        <f t="shared" si="2"/>
        <v>134</v>
      </c>
      <c r="L32" s="1043">
        <f t="shared" si="2"/>
        <v>59937</v>
      </c>
      <c r="M32" s="1044">
        <v>37274</v>
      </c>
      <c r="N32" s="128"/>
      <c r="O32" s="128"/>
      <c r="P32" s="128"/>
      <c r="Q32" s="128"/>
      <c r="R32" s="128"/>
      <c r="S32" s="128"/>
      <c r="T32" s="128"/>
      <c r="U32" s="130"/>
      <c r="V32" s="130"/>
      <c r="W32" s="130"/>
      <c r="X32" s="130"/>
      <c r="Y32" s="130"/>
      <c r="Z32" s="130"/>
      <c r="AA32" s="130"/>
      <c r="AB32" s="130"/>
      <c r="AC32" s="130"/>
      <c r="AD32" s="130"/>
      <c r="AE32" s="130"/>
    </row>
    <row r="33" s="128" customFormat="1" ht="15" customHeight="1"/>
    <row r="34" s="132" customFormat="1" ht="12.75" customHeight="1">
      <c r="A34" s="132" t="s">
        <v>486</v>
      </c>
    </row>
    <row r="35" spans="1:13" s="132" customFormat="1" ht="42" customHeight="1">
      <c r="A35" s="1222" t="s">
        <v>701</v>
      </c>
      <c r="B35" s="1255"/>
      <c r="C35" s="1255"/>
      <c r="D35" s="1255"/>
      <c r="E35" s="1255"/>
      <c r="F35" s="1255"/>
      <c r="G35" s="1255"/>
      <c r="H35" s="1255"/>
      <c r="I35" s="1255"/>
      <c r="J35" s="1255"/>
      <c r="K35" s="1255"/>
      <c r="L35" s="1255"/>
      <c r="M35" s="1255"/>
    </row>
    <row r="36" spans="1:13" s="132" customFormat="1" ht="15.75" customHeight="1">
      <c r="A36" s="1222" t="s">
        <v>663</v>
      </c>
      <c r="B36" s="1255"/>
      <c r="C36" s="1255"/>
      <c r="D36" s="1255"/>
      <c r="E36" s="1255"/>
      <c r="F36" s="1255"/>
      <c r="G36" s="1255"/>
      <c r="H36" s="1255"/>
      <c r="I36" s="1255"/>
      <c r="J36" s="1255"/>
      <c r="K36" s="1255"/>
      <c r="L36" s="1255"/>
      <c r="M36" s="1255"/>
    </row>
    <row r="37" spans="1:13" s="132" customFormat="1" ht="43.5" customHeight="1">
      <c r="A37" s="1222" t="s">
        <v>1227</v>
      </c>
      <c r="B37" s="1255"/>
      <c r="C37" s="1255"/>
      <c r="D37" s="1255"/>
      <c r="E37" s="1255"/>
      <c r="F37" s="1255"/>
      <c r="G37" s="1255"/>
      <c r="H37" s="1255"/>
      <c r="I37" s="1255"/>
      <c r="J37" s="1255"/>
      <c r="K37" s="1255"/>
      <c r="L37" s="1255"/>
      <c r="M37" s="1255"/>
    </row>
    <row r="38" spans="1:13" s="132" customFormat="1" ht="105.75" customHeight="1">
      <c r="A38" s="1222" t="s">
        <v>1228</v>
      </c>
      <c r="B38" s="1255"/>
      <c r="C38" s="1255"/>
      <c r="D38" s="1255"/>
      <c r="E38" s="1255"/>
      <c r="F38" s="1255"/>
      <c r="G38" s="1255"/>
      <c r="H38" s="1255"/>
      <c r="I38" s="1255"/>
      <c r="J38" s="1255"/>
      <c r="K38" s="1255"/>
      <c r="L38" s="1255"/>
      <c r="M38" s="1255"/>
    </row>
    <row r="39" spans="1:13" s="132" customFormat="1" ht="15.75" customHeight="1">
      <c r="A39" s="1222" t="s">
        <v>602</v>
      </c>
      <c r="B39" s="1255"/>
      <c r="C39" s="1255"/>
      <c r="D39" s="1255"/>
      <c r="E39" s="1255"/>
      <c r="F39" s="1255"/>
      <c r="G39" s="1255"/>
      <c r="H39" s="1255"/>
      <c r="I39" s="1255"/>
      <c r="J39" s="1255"/>
      <c r="K39" s="1255"/>
      <c r="L39" s="1255"/>
      <c r="M39" s="1255"/>
    </row>
    <row r="40" spans="1:13" s="132" customFormat="1" ht="29.25" customHeight="1">
      <c r="A40" s="1222" t="s">
        <v>754</v>
      </c>
      <c r="B40" s="1255"/>
      <c r="C40" s="1255"/>
      <c r="D40" s="1255"/>
      <c r="E40" s="1255"/>
      <c r="F40" s="1255"/>
      <c r="G40" s="1255"/>
      <c r="H40" s="1255"/>
      <c r="I40" s="1255"/>
      <c r="J40" s="1255"/>
      <c r="K40" s="1255"/>
      <c r="L40" s="1255"/>
      <c r="M40" s="1255"/>
    </row>
    <row r="41" spans="1:13" s="132" customFormat="1" ht="16.5" customHeight="1">
      <c r="A41" s="1222" t="s">
        <v>742</v>
      </c>
      <c r="B41" s="1255"/>
      <c r="C41" s="1255"/>
      <c r="D41" s="1255"/>
      <c r="E41" s="1255"/>
      <c r="F41" s="1255"/>
      <c r="G41" s="1255"/>
      <c r="H41" s="1255"/>
      <c r="I41" s="1255"/>
      <c r="J41" s="1255"/>
      <c r="K41" s="1255"/>
      <c r="L41" s="1255"/>
      <c r="M41" s="1255"/>
    </row>
    <row r="42" spans="1:13" s="132" customFormat="1" ht="27" customHeight="1">
      <c r="A42" s="1222" t="s">
        <v>929</v>
      </c>
      <c r="B42" s="1255"/>
      <c r="C42" s="1255"/>
      <c r="D42" s="1255"/>
      <c r="E42" s="1255"/>
      <c r="F42" s="1255"/>
      <c r="G42" s="1255"/>
      <c r="H42" s="1255"/>
      <c r="I42" s="1255"/>
      <c r="J42" s="1255"/>
      <c r="K42" s="1255"/>
      <c r="L42" s="1255"/>
      <c r="M42" s="1255"/>
    </row>
    <row r="43" s="128" customFormat="1" ht="15" customHeight="1"/>
    <row r="44" s="128" customFormat="1" ht="14.25"/>
    <row r="45" s="128" customFormat="1" ht="12.75" customHeight="1"/>
    <row r="46" s="128" customFormat="1" ht="15.75" customHeight="1"/>
    <row r="47" s="128" customFormat="1" ht="24.75" customHeight="1"/>
    <row r="48" s="128" customFormat="1" ht="24" customHeight="1"/>
    <row r="49" s="128" customFormat="1" ht="37.5" customHeight="1"/>
    <row r="50" s="128" customFormat="1" ht="15.75" customHeight="1"/>
    <row r="51" s="128" customFormat="1" ht="15.75" customHeight="1"/>
    <row r="52" s="128" customFormat="1" ht="15" customHeight="1"/>
    <row r="53" s="128" customFormat="1" ht="14.25" customHeight="1"/>
    <row r="54" s="128" customFormat="1" ht="16.5" customHeight="1"/>
    <row r="55" s="128" customFormat="1" ht="18.75" customHeight="1"/>
    <row r="56" spans="1:22" ht="13.5">
      <c r="A56" s="51"/>
      <c r="B56" s="56"/>
      <c r="C56" s="56"/>
      <c r="D56" s="56"/>
      <c r="E56" s="56"/>
      <c r="F56" s="56"/>
      <c r="G56" s="56"/>
      <c r="H56" s="56"/>
      <c r="I56" s="30"/>
      <c r="J56" s="30"/>
      <c r="K56" s="30"/>
      <c r="L56" s="30"/>
      <c r="M56" s="30"/>
      <c r="N56" s="30"/>
      <c r="O56" s="12"/>
      <c r="P56" s="12"/>
      <c r="Q56" s="12"/>
      <c r="R56" s="12"/>
      <c r="S56" s="12"/>
      <c r="T56" s="12"/>
      <c r="U56" s="12"/>
      <c r="V56" s="12"/>
    </row>
    <row r="57" spans="1:22" ht="15.75" customHeight="1">
      <c r="A57" s="1373"/>
      <c r="B57" s="1373"/>
      <c r="C57" s="1373"/>
      <c r="D57" s="1373"/>
      <c r="E57" s="1373"/>
      <c r="F57" s="1373"/>
      <c r="G57" s="1373"/>
      <c r="H57" s="1373"/>
      <c r="I57" s="1373"/>
      <c r="J57" s="1373"/>
      <c r="K57" s="1373"/>
      <c r="L57" s="1373"/>
      <c r="M57" s="1373"/>
      <c r="N57" s="1373"/>
      <c r="O57" s="1373"/>
      <c r="P57" s="1373"/>
      <c r="Q57" s="1373"/>
      <c r="R57" s="1373"/>
      <c r="S57" s="1373"/>
      <c r="T57" s="12"/>
      <c r="U57" s="12"/>
      <c r="V57" s="12"/>
    </row>
    <row r="58" spans="1:14" ht="15">
      <c r="A58" s="57"/>
      <c r="B58" s="58"/>
      <c r="C58" s="58"/>
      <c r="D58" s="58"/>
      <c r="E58" s="58"/>
      <c r="F58" s="58"/>
      <c r="G58" s="58"/>
      <c r="H58" s="58"/>
      <c r="I58" s="32"/>
      <c r="J58" s="32"/>
      <c r="K58" s="32"/>
      <c r="L58" s="32"/>
      <c r="M58" s="32"/>
      <c r="N58" s="32"/>
    </row>
    <row r="59" spans="1:14" ht="13.5">
      <c r="A59" s="32"/>
      <c r="B59" s="58"/>
      <c r="C59" s="58"/>
      <c r="D59" s="58"/>
      <c r="E59" s="58"/>
      <c r="F59" s="58"/>
      <c r="G59" s="58"/>
      <c r="H59" s="58"/>
      <c r="I59" s="32"/>
      <c r="J59" s="32"/>
      <c r="K59" s="32"/>
      <c r="L59" s="32"/>
      <c r="M59" s="32"/>
      <c r="N59" s="32"/>
    </row>
    <row r="60" spans="1:14" ht="13.5">
      <c r="A60" s="59"/>
      <c r="B60" s="60"/>
      <c r="C60" s="60"/>
      <c r="D60" s="60"/>
      <c r="E60" s="60"/>
      <c r="F60" s="60"/>
      <c r="G60" s="60"/>
      <c r="H60" s="60"/>
      <c r="I60" s="59"/>
      <c r="J60" s="59"/>
      <c r="K60" s="59"/>
      <c r="L60" s="59"/>
      <c r="M60" s="59"/>
      <c r="N60" s="59"/>
    </row>
    <row r="61" spans="1:14" ht="13.5">
      <c r="A61" s="59"/>
      <c r="B61" s="60"/>
      <c r="C61" s="60"/>
      <c r="D61" s="60"/>
      <c r="E61" s="60"/>
      <c r="F61" s="60"/>
      <c r="G61" s="60"/>
      <c r="H61" s="60"/>
      <c r="I61" s="59"/>
      <c r="J61" s="59"/>
      <c r="K61" s="59"/>
      <c r="L61" s="59"/>
      <c r="M61" s="59"/>
      <c r="N61" s="59"/>
    </row>
    <row r="62" spans="1:14" ht="13.5">
      <c r="A62" s="59"/>
      <c r="B62" s="60"/>
      <c r="C62" s="60"/>
      <c r="D62" s="60"/>
      <c r="E62" s="60"/>
      <c r="F62" s="60"/>
      <c r="G62" s="60"/>
      <c r="H62" s="60"/>
      <c r="I62" s="59"/>
      <c r="J62" s="59"/>
      <c r="K62" s="59"/>
      <c r="L62" s="59"/>
      <c r="M62" s="59"/>
      <c r="N62" s="59"/>
    </row>
    <row r="63" spans="1:14" ht="13.5">
      <c r="A63" s="59"/>
      <c r="B63" s="60"/>
      <c r="C63" s="60"/>
      <c r="D63" s="60"/>
      <c r="E63" s="60"/>
      <c r="F63" s="60"/>
      <c r="G63" s="60"/>
      <c r="H63" s="60"/>
      <c r="I63" s="59"/>
      <c r="J63" s="59"/>
      <c r="K63" s="59"/>
      <c r="L63" s="59"/>
      <c r="M63" s="59"/>
      <c r="N63" s="59"/>
    </row>
    <row r="64" spans="1:14" ht="13.5">
      <c r="A64" s="59"/>
      <c r="B64" s="60"/>
      <c r="C64" s="60"/>
      <c r="D64" s="60"/>
      <c r="E64" s="60"/>
      <c r="F64" s="60"/>
      <c r="G64" s="60"/>
      <c r="H64" s="60"/>
      <c r="I64" s="59"/>
      <c r="J64" s="59"/>
      <c r="K64" s="59"/>
      <c r="L64" s="59"/>
      <c r="M64" s="59"/>
      <c r="N64" s="59"/>
    </row>
    <row r="65" spans="1:14" ht="13.5">
      <c r="A65" s="59"/>
      <c r="B65" s="60"/>
      <c r="C65" s="60"/>
      <c r="D65" s="60"/>
      <c r="E65" s="60"/>
      <c r="F65" s="60"/>
      <c r="G65" s="60"/>
      <c r="H65" s="60"/>
      <c r="I65" s="59"/>
      <c r="J65" s="59"/>
      <c r="K65" s="59"/>
      <c r="L65" s="59"/>
      <c r="M65" s="59"/>
      <c r="N65" s="59"/>
    </row>
    <row r="66" spans="1:14" ht="13.5">
      <c r="A66" s="59"/>
      <c r="B66" s="60"/>
      <c r="C66" s="60"/>
      <c r="D66" s="60"/>
      <c r="E66" s="60"/>
      <c r="F66" s="60"/>
      <c r="G66" s="60"/>
      <c r="H66" s="60"/>
      <c r="I66" s="59"/>
      <c r="J66" s="59"/>
      <c r="K66" s="59"/>
      <c r="L66" s="59"/>
      <c r="M66" s="59"/>
      <c r="N66" s="59"/>
    </row>
    <row r="67" spans="1:14" ht="13.5">
      <c r="A67" s="59"/>
      <c r="B67" s="60"/>
      <c r="C67" s="60"/>
      <c r="D67" s="60"/>
      <c r="E67" s="60"/>
      <c r="F67" s="60"/>
      <c r="G67" s="60"/>
      <c r="H67" s="60"/>
      <c r="I67" s="59"/>
      <c r="J67" s="59"/>
      <c r="K67" s="59"/>
      <c r="L67" s="59"/>
      <c r="M67" s="59"/>
      <c r="N67" s="59"/>
    </row>
    <row r="68" spans="1:14" ht="13.5">
      <c r="A68" s="59"/>
      <c r="B68" s="60"/>
      <c r="C68" s="60"/>
      <c r="D68" s="60"/>
      <c r="E68" s="60"/>
      <c r="F68" s="60"/>
      <c r="G68" s="60"/>
      <c r="H68" s="60"/>
      <c r="I68" s="59"/>
      <c r="J68" s="59"/>
      <c r="K68" s="59"/>
      <c r="L68" s="59"/>
      <c r="M68" s="59"/>
      <c r="N68" s="59"/>
    </row>
  </sheetData>
  <sheetProtection/>
  <mergeCells count="44">
    <mergeCell ref="I7:J7"/>
    <mergeCell ref="B32:D32"/>
    <mergeCell ref="B30:D30"/>
    <mergeCell ref="K19:M19"/>
    <mergeCell ref="B31:D31"/>
    <mergeCell ref="B22:B29"/>
    <mergeCell ref="E19:G19"/>
    <mergeCell ref="B15:D15"/>
    <mergeCell ref="A39:M39"/>
    <mergeCell ref="A40:M40"/>
    <mergeCell ref="A35:M35"/>
    <mergeCell ref="C29:D29"/>
    <mergeCell ref="C28:D28"/>
    <mergeCell ref="A37:M37"/>
    <mergeCell ref="A57:S57"/>
    <mergeCell ref="K7:L7"/>
    <mergeCell ref="A38:M38"/>
    <mergeCell ref="B10:B12"/>
    <mergeCell ref="M7:N7"/>
    <mergeCell ref="B14:D14"/>
    <mergeCell ref="O7:P7"/>
    <mergeCell ref="E7:F7"/>
    <mergeCell ref="Q6:R7"/>
    <mergeCell ref="A42:M42"/>
    <mergeCell ref="E5:X5"/>
    <mergeCell ref="B5:D9"/>
    <mergeCell ref="I6:L6"/>
    <mergeCell ref="A5:A9"/>
    <mergeCell ref="B19:D21"/>
    <mergeCell ref="A19:A21"/>
    <mergeCell ref="S6:T7"/>
    <mergeCell ref="C10:D10"/>
    <mergeCell ref="E6:H6"/>
    <mergeCell ref="H19:J19"/>
    <mergeCell ref="A41:M41"/>
    <mergeCell ref="C12:D12"/>
    <mergeCell ref="W6:X7"/>
    <mergeCell ref="C22:C27"/>
    <mergeCell ref="C11:D11"/>
    <mergeCell ref="G7:H7"/>
    <mergeCell ref="B13:D13"/>
    <mergeCell ref="U6:V7"/>
    <mergeCell ref="M6:P6"/>
    <mergeCell ref="A36:M36"/>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dimension ref="A1:I86"/>
  <sheetViews>
    <sheetView zoomScalePageLayoutView="0" workbookViewId="0" topLeftCell="A43">
      <selection activeCell="A54" sqref="A54"/>
    </sheetView>
  </sheetViews>
  <sheetFormatPr defaultColWidth="9.140625" defaultRowHeight="15"/>
  <cols>
    <col min="1" max="1" width="46.8515625" style="0" customWidth="1"/>
    <col min="4" max="4" width="10.00390625" style="0" customWidth="1"/>
    <col min="5" max="5" width="11.8515625" style="0" customWidth="1"/>
    <col min="6" max="6" width="10.8515625" style="0" customWidth="1"/>
  </cols>
  <sheetData>
    <row r="1" spans="1:8" ht="15">
      <c r="A1" s="11" t="s">
        <v>1132</v>
      </c>
      <c r="B1" s="938"/>
      <c r="C1" s="938"/>
      <c r="D1" s="943"/>
      <c r="E1" s="943"/>
      <c r="F1" s="943"/>
      <c r="G1" s="944"/>
      <c r="H1" s="943"/>
    </row>
    <row r="2" spans="1:8" ht="14.25">
      <c r="A2" s="945"/>
      <c r="B2" s="945"/>
      <c r="C2" s="945"/>
      <c r="D2" s="946"/>
      <c r="E2" s="946"/>
      <c r="F2" s="947" t="s">
        <v>1133</v>
      </c>
      <c r="G2" s="944"/>
      <c r="H2" s="943"/>
    </row>
    <row r="3" spans="1:8" ht="69" customHeight="1">
      <c r="A3" s="948"/>
      <c r="B3" s="949" t="s">
        <v>1134</v>
      </c>
      <c r="C3" s="949" t="s">
        <v>1135</v>
      </c>
      <c r="D3" s="950" t="s">
        <v>1136</v>
      </c>
      <c r="E3" s="950" t="s">
        <v>1137</v>
      </c>
      <c r="F3" s="950" t="s">
        <v>361</v>
      </c>
      <c r="G3" s="944"/>
      <c r="H3" s="943"/>
    </row>
    <row r="4" spans="1:8" ht="14.25">
      <c r="A4" s="1396"/>
      <c r="B4" s="1396"/>
      <c r="C4" s="1396"/>
      <c r="D4" s="1396"/>
      <c r="E4" s="1396"/>
      <c r="F4" s="944"/>
      <c r="G4" s="944"/>
      <c r="H4" s="943"/>
    </row>
    <row r="5" spans="1:8" ht="14.25">
      <c r="A5" s="951" t="s">
        <v>1138</v>
      </c>
      <c r="B5" s="1397"/>
      <c r="C5" s="1397"/>
      <c r="D5" s="952" t="s">
        <v>442</v>
      </c>
      <c r="E5" s="952" t="s">
        <v>362</v>
      </c>
      <c r="F5" s="953"/>
      <c r="G5" s="954"/>
      <c r="H5" s="943"/>
    </row>
    <row r="6" spans="1:8" ht="14.25">
      <c r="A6" s="955" t="s">
        <v>1139</v>
      </c>
      <c r="B6" s="956" t="s">
        <v>1140</v>
      </c>
      <c r="C6" s="957" t="s">
        <v>2</v>
      </c>
      <c r="D6" s="958">
        <f>SUM(D7:D10)</f>
        <v>9364</v>
      </c>
      <c r="E6" s="958">
        <f>SUM(E7:E10)</f>
        <v>1542</v>
      </c>
      <c r="F6" s="959">
        <f>D6+E6</f>
        <v>10906</v>
      </c>
      <c r="G6" s="960"/>
      <c r="H6" s="961"/>
    </row>
    <row r="7" spans="1:8" ht="14.25">
      <c r="A7" s="955" t="s">
        <v>1141</v>
      </c>
      <c r="B7" s="956">
        <v>501</v>
      </c>
      <c r="C7" s="957" t="s">
        <v>5</v>
      </c>
      <c r="D7" s="962">
        <v>9361</v>
      </c>
      <c r="E7" s="962">
        <v>1542</v>
      </c>
      <c r="F7" s="963">
        <f aca="true" t="shared" si="0" ref="F7:F50">D7+E7</f>
        <v>10903</v>
      </c>
      <c r="G7" s="944"/>
      <c r="H7" s="943"/>
    </row>
    <row r="8" spans="1:8" ht="14.25">
      <c r="A8" s="955" t="s">
        <v>1142</v>
      </c>
      <c r="B8" s="956">
        <v>502</v>
      </c>
      <c r="C8" s="957" t="s">
        <v>8</v>
      </c>
      <c r="D8" s="962"/>
      <c r="E8" s="962"/>
      <c r="F8" s="963">
        <f t="shared" si="0"/>
        <v>0</v>
      </c>
      <c r="G8" s="944"/>
      <c r="H8" s="961"/>
    </row>
    <row r="9" spans="1:8" ht="14.25">
      <c r="A9" s="955" t="s">
        <v>1143</v>
      </c>
      <c r="B9" s="956">
        <v>503</v>
      </c>
      <c r="C9" s="957" t="s">
        <v>11</v>
      </c>
      <c r="D9" s="962"/>
      <c r="E9" s="962"/>
      <c r="F9" s="963">
        <f t="shared" si="0"/>
        <v>0</v>
      </c>
      <c r="G9" s="944"/>
      <c r="H9" s="943"/>
    </row>
    <row r="10" spans="1:8" ht="14.25">
      <c r="A10" s="955" t="s">
        <v>1144</v>
      </c>
      <c r="B10" s="956">
        <v>504</v>
      </c>
      <c r="C10" s="957" t="s">
        <v>14</v>
      </c>
      <c r="D10" s="962">
        <v>3</v>
      </c>
      <c r="E10" s="962"/>
      <c r="F10" s="963">
        <f t="shared" si="0"/>
        <v>3</v>
      </c>
      <c r="G10" s="944"/>
      <c r="H10" s="943"/>
    </row>
    <row r="11" spans="1:8" ht="14.25">
      <c r="A11" s="955" t="s">
        <v>1145</v>
      </c>
      <c r="B11" s="956" t="s">
        <v>1146</v>
      </c>
      <c r="C11" s="957" t="s">
        <v>17</v>
      </c>
      <c r="D11" s="964">
        <f>SUM(D12:D15)</f>
        <v>27437</v>
      </c>
      <c r="E11" s="964">
        <f>SUM(E12:E15)</f>
        <v>2546</v>
      </c>
      <c r="F11" s="959">
        <f t="shared" si="0"/>
        <v>29983</v>
      </c>
      <c r="G11" s="944"/>
      <c r="H11" s="943"/>
    </row>
    <row r="12" spans="1:8" ht="14.25">
      <c r="A12" s="955" t="s">
        <v>1147</v>
      </c>
      <c r="B12" s="956">
        <v>511</v>
      </c>
      <c r="C12" s="957" t="s">
        <v>20</v>
      </c>
      <c r="D12" s="965">
        <v>1518</v>
      </c>
      <c r="E12" s="965">
        <v>195</v>
      </c>
      <c r="F12" s="963">
        <f t="shared" si="0"/>
        <v>1713</v>
      </c>
      <c r="G12" s="944"/>
      <c r="H12" s="943"/>
    </row>
    <row r="13" spans="1:9" ht="14.25">
      <c r="A13" s="955" t="s">
        <v>1148</v>
      </c>
      <c r="B13" s="956">
        <v>512</v>
      </c>
      <c r="C13" s="957" t="s">
        <v>23</v>
      </c>
      <c r="D13" s="965">
        <v>4244</v>
      </c>
      <c r="E13" s="965"/>
      <c r="F13" s="963">
        <f t="shared" si="0"/>
        <v>4244</v>
      </c>
      <c r="G13" s="944"/>
      <c r="H13" s="961"/>
      <c r="I13" s="961"/>
    </row>
    <row r="14" spans="1:8" ht="14.25">
      <c r="A14" s="955" t="s">
        <v>1149</v>
      </c>
      <c r="B14" s="956">
        <v>513</v>
      </c>
      <c r="C14" s="957" t="s">
        <v>26</v>
      </c>
      <c r="D14" s="965">
        <v>286</v>
      </c>
      <c r="E14" s="965"/>
      <c r="F14" s="963">
        <f t="shared" si="0"/>
        <v>286</v>
      </c>
      <c r="G14" s="944"/>
      <c r="H14" s="943"/>
    </row>
    <row r="15" spans="1:8" ht="14.25">
      <c r="A15" s="955" t="s">
        <v>1150</v>
      </c>
      <c r="B15" s="956">
        <v>518</v>
      </c>
      <c r="C15" s="957" t="s">
        <v>29</v>
      </c>
      <c r="D15" s="965">
        <v>21389</v>
      </c>
      <c r="E15" s="965">
        <v>2351</v>
      </c>
      <c r="F15" s="963">
        <f t="shared" si="0"/>
        <v>23740</v>
      </c>
      <c r="G15" s="944"/>
      <c r="H15" s="943"/>
    </row>
    <row r="16" spans="1:8" ht="14.25">
      <c r="A16" s="955" t="s">
        <v>1151</v>
      </c>
      <c r="B16" s="956" t="s">
        <v>1152</v>
      </c>
      <c r="C16" s="957" t="s">
        <v>32</v>
      </c>
      <c r="D16" s="964">
        <f>SUM(D17:D19)</f>
        <v>-4866</v>
      </c>
      <c r="E16" s="964">
        <f>SUM(E17:E19)</f>
        <v>1027</v>
      </c>
      <c r="F16" s="959">
        <f t="shared" si="0"/>
        <v>-3839</v>
      </c>
      <c r="G16" s="944"/>
      <c r="H16" s="943"/>
    </row>
    <row r="17" spans="1:8" ht="14.25">
      <c r="A17" s="955" t="s">
        <v>1153</v>
      </c>
      <c r="B17" s="956">
        <v>56</v>
      </c>
      <c r="C17" s="957" t="s">
        <v>34</v>
      </c>
      <c r="D17" s="965">
        <v>-2463</v>
      </c>
      <c r="E17" s="965">
        <v>1027</v>
      </c>
      <c r="F17" s="963">
        <f>E17+D17</f>
        <v>-1436</v>
      </c>
      <c r="G17" s="944"/>
      <c r="H17" s="943"/>
    </row>
    <row r="18" spans="1:8" ht="27">
      <c r="A18" s="955" t="s">
        <v>1154</v>
      </c>
      <c r="B18" s="956">
        <v>571.572</v>
      </c>
      <c r="C18" s="957" t="s">
        <v>37</v>
      </c>
      <c r="D18" s="965"/>
      <c r="E18" s="965"/>
      <c r="F18" s="963"/>
      <c r="G18" s="944"/>
      <c r="H18" s="943"/>
    </row>
    <row r="19" spans="1:8" ht="14.25">
      <c r="A19" s="955" t="s">
        <v>1155</v>
      </c>
      <c r="B19" s="956">
        <v>573.574</v>
      </c>
      <c r="C19" s="957" t="s">
        <v>39</v>
      </c>
      <c r="D19" s="965">
        <v>-2403</v>
      </c>
      <c r="E19" s="965"/>
      <c r="F19" s="963">
        <f>E19+D19</f>
        <v>-2403</v>
      </c>
      <c r="G19" s="944"/>
      <c r="H19" s="943"/>
    </row>
    <row r="20" spans="1:8" ht="14.25">
      <c r="A20" s="955" t="s">
        <v>1156</v>
      </c>
      <c r="B20" s="956" t="s">
        <v>1157</v>
      </c>
      <c r="C20" s="957" t="s">
        <v>32</v>
      </c>
      <c r="D20" s="964">
        <f>SUM(D21:D25)</f>
        <v>86638</v>
      </c>
      <c r="E20" s="964">
        <f>SUM(E21:E25)</f>
        <v>65</v>
      </c>
      <c r="F20" s="959">
        <f t="shared" si="0"/>
        <v>86703</v>
      </c>
      <c r="G20" s="944"/>
      <c r="H20" s="943"/>
    </row>
    <row r="21" spans="1:8" ht="14.25">
      <c r="A21" s="955" t="s">
        <v>1158</v>
      </c>
      <c r="B21" s="956">
        <v>521</v>
      </c>
      <c r="C21" s="957" t="s">
        <v>34</v>
      </c>
      <c r="D21" s="965">
        <v>65612</v>
      </c>
      <c r="E21" s="965">
        <v>56</v>
      </c>
      <c r="F21" s="963">
        <f t="shared" si="0"/>
        <v>65668</v>
      </c>
      <c r="G21" s="944"/>
      <c r="H21" s="943"/>
    </row>
    <row r="22" spans="1:8" ht="14.25">
      <c r="A22" s="955" t="s">
        <v>1159</v>
      </c>
      <c r="B22" s="956">
        <v>524</v>
      </c>
      <c r="C22" s="957" t="s">
        <v>37</v>
      </c>
      <c r="D22" s="965">
        <v>20989</v>
      </c>
      <c r="E22" s="965">
        <v>9</v>
      </c>
      <c r="F22" s="963">
        <f t="shared" si="0"/>
        <v>20998</v>
      </c>
      <c r="G22" s="944"/>
      <c r="H22" s="943"/>
    </row>
    <row r="23" spans="1:8" ht="14.25">
      <c r="A23" s="955" t="s">
        <v>1160</v>
      </c>
      <c r="B23" s="956">
        <v>525</v>
      </c>
      <c r="C23" s="957" t="s">
        <v>39</v>
      </c>
      <c r="D23" s="965"/>
      <c r="E23" s="965"/>
      <c r="F23" s="963"/>
      <c r="G23" s="944"/>
      <c r="H23" s="943"/>
    </row>
    <row r="24" spans="1:8" ht="14.25">
      <c r="A24" s="955" t="s">
        <v>1161</v>
      </c>
      <c r="B24" s="956">
        <v>527</v>
      </c>
      <c r="C24" s="957" t="s">
        <v>42</v>
      </c>
      <c r="D24" s="965">
        <v>37</v>
      </c>
      <c r="E24" s="965"/>
      <c r="F24" s="963">
        <f t="shared" si="0"/>
        <v>37</v>
      </c>
      <c r="G24" s="944"/>
      <c r="H24" s="943"/>
    </row>
    <row r="25" spans="1:8" ht="14.25">
      <c r="A25" s="955" t="s">
        <v>1162</v>
      </c>
      <c r="B25" s="956">
        <v>528</v>
      </c>
      <c r="C25" s="957" t="s">
        <v>44</v>
      </c>
      <c r="D25" s="962"/>
      <c r="E25" s="962"/>
      <c r="F25" s="963"/>
      <c r="G25" s="944"/>
      <c r="H25" s="943"/>
    </row>
    <row r="26" spans="1:8" ht="14.25">
      <c r="A26" s="955" t="s">
        <v>1163</v>
      </c>
      <c r="B26" s="956" t="s">
        <v>1164</v>
      </c>
      <c r="C26" s="957" t="s">
        <v>47</v>
      </c>
      <c r="D26" s="958">
        <f>SUM(D27:D29)</f>
        <v>5</v>
      </c>
      <c r="E26" s="958">
        <f>SUM(E27:E29)</f>
        <v>4</v>
      </c>
      <c r="F26" s="959">
        <f t="shared" si="0"/>
        <v>9</v>
      </c>
      <c r="G26" s="944"/>
      <c r="H26" s="943"/>
    </row>
    <row r="27" spans="1:8" ht="14.25">
      <c r="A27" s="955" t="s">
        <v>1165</v>
      </c>
      <c r="B27" s="956">
        <v>531</v>
      </c>
      <c r="C27" s="957" t="s">
        <v>50</v>
      </c>
      <c r="D27" s="962">
        <v>2</v>
      </c>
      <c r="E27" s="962"/>
      <c r="F27" s="963">
        <f t="shared" si="0"/>
        <v>2</v>
      </c>
      <c r="G27" s="944"/>
      <c r="H27" s="943"/>
    </row>
    <row r="28" spans="1:8" ht="14.25">
      <c r="A28" s="955" t="s">
        <v>1166</v>
      </c>
      <c r="B28" s="956">
        <v>532</v>
      </c>
      <c r="C28" s="957" t="s">
        <v>53</v>
      </c>
      <c r="D28" s="962">
        <v>3</v>
      </c>
      <c r="E28" s="962">
        <v>4</v>
      </c>
      <c r="F28" s="963">
        <f t="shared" si="0"/>
        <v>7</v>
      </c>
      <c r="G28" s="944"/>
      <c r="H28" s="943"/>
    </row>
    <row r="29" spans="1:8" ht="14.25">
      <c r="A29" s="955" t="s">
        <v>1167</v>
      </c>
      <c r="B29" s="956">
        <v>538</v>
      </c>
      <c r="C29" s="957" t="s">
        <v>56</v>
      </c>
      <c r="D29" s="962"/>
      <c r="E29" s="962"/>
      <c r="F29" s="963"/>
      <c r="G29" s="944"/>
      <c r="H29" s="943"/>
    </row>
    <row r="30" spans="1:8" ht="14.25">
      <c r="A30" s="955" t="s">
        <v>1168</v>
      </c>
      <c r="B30" s="956" t="s">
        <v>1169</v>
      </c>
      <c r="C30" s="957" t="s">
        <v>58</v>
      </c>
      <c r="D30" s="958">
        <f>SUM(D31:D38)</f>
        <v>17126</v>
      </c>
      <c r="E30" s="958">
        <f>SUM(E31:E38)</f>
        <v>140</v>
      </c>
      <c r="F30" s="959">
        <f t="shared" si="0"/>
        <v>17266</v>
      </c>
      <c r="G30" s="944"/>
      <c r="H30" s="943"/>
    </row>
    <row r="31" spans="1:8" ht="14.25">
      <c r="A31" s="955" t="s">
        <v>1170</v>
      </c>
      <c r="B31" s="956">
        <v>541</v>
      </c>
      <c r="C31" s="957" t="s">
        <v>60</v>
      </c>
      <c r="D31" s="962"/>
      <c r="E31" s="962"/>
      <c r="F31" s="963"/>
      <c r="G31" s="944"/>
      <c r="H31" s="943"/>
    </row>
    <row r="32" spans="1:8" ht="14.25">
      <c r="A32" s="955" t="s">
        <v>1171</v>
      </c>
      <c r="B32" s="956">
        <v>542</v>
      </c>
      <c r="C32" s="957" t="s">
        <v>62</v>
      </c>
      <c r="D32" s="962"/>
      <c r="E32" s="962"/>
      <c r="F32" s="963"/>
      <c r="G32" s="944"/>
      <c r="H32" s="943"/>
    </row>
    <row r="33" spans="1:8" ht="14.25">
      <c r="A33" s="955" t="s">
        <v>1172</v>
      </c>
      <c r="B33" s="956">
        <v>543</v>
      </c>
      <c r="C33" s="957" t="s">
        <v>65</v>
      </c>
      <c r="D33" s="962"/>
      <c r="E33" s="962"/>
      <c r="F33" s="963"/>
      <c r="G33" s="944"/>
      <c r="H33" s="943"/>
    </row>
    <row r="34" spans="1:8" ht="14.25">
      <c r="A34" s="955" t="s">
        <v>1173</v>
      </c>
      <c r="B34" s="956">
        <v>544</v>
      </c>
      <c r="C34" s="957" t="s">
        <v>67</v>
      </c>
      <c r="D34" s="962"/>
      <c r="E34" s="962"/>
      <c r="F34" s="963">
        <f t="shared" si="0"/>
        <v>0</v>
      </c>
      <c r="G34" s="944"/>
      <c r="H34" s="943"/>
    </row>
    <row r="35" spans="1:8" ht="14.25">
      <c r="A35" s="955" t="s">
        <v>1174</v>
      </c>
      <c r="B35" s="956">
        <v>545</v>
      </c>
      <c r="C35" s="957" t="s">
        <v>69</v>
      </c>
      <c r="D35" s="962">
        <v>282</v>
      </c>
      <c r="E35" s="962"/>
      <c r="F35" s="963">
        <f t="shared" si="0"/>
        <v>282</v>
      </c>
      <c r="G35" s="944"/>
      <c r="H35" s="943"/>
    </row>
    <row r="36" spans="1:8" ht="14.25">
      <c r="A36" s="955" t="s">
        <v>1175</v>
      </c>
      <c r="B36" s="956">
        <v>546</v>
      </c>
      <c r="C36" s="957" t="s">
        <v>72</v>
      </c>
      <c r="D36" s="962">
        <v>52</v>
      </c>
      <c r="E36" s="962"/>
      <c r="F36" s="963">
        <f t="shared" si="0"/>
        <v>52</v>
      </c>
      <c r="G36" s="944"/>
      <c r="H36" s="943"/>
    </row>
    <row r="37" spans="1:8" ht="14.25">
      <c r="A37" s="955" t="s">
        <v>1176</v>
      </c>
      <c r="B37" s="956">
        <v>548</v>
      </c>
      <c r="C37" s="957" t="s">
        <v>73</v>
      </c>
      <c r="D37" s="962"/>
      <c r="E37" s="962"/>
      <c r="F37" s="963"/>
      <c r="G37" s="944"/>
      <c r="H37" s="943"/>
    </row>
    <row r="38" spans="1:8" ht="14.25">
      <c r="A38" s="955" t="s">
        <v>1177</v>
      </c>
      <c r="B38" s="956">
        <v>549</v>
      </c>
      <c r="C38" s="957" t="s">
        <v>75</v>
      </c>
      <c r="D38" s="962">
        <v>16792</v>
      </c>
      <c r="E38" s="962">
        <v>140</v>
      </c>
      <c r="F38" s="963">
        <f t="shared" si="0"/>
        <v>16932</v>
      </c>
      <c r="G38" s="944"/>
      <c r="H38" s="943"/>
    </row>
    <row r="39" spans="1:8" ht="27">
      <c r="A39" s="955" t="s">
        <v>1178</v>
      </c>
      <c r="B39" s="956" t="s">
        <v>1179</v>
      </c>
      <c r="C39" s="957" t="s">
        <v>78</v>
      </c>
      <c r="D39" s="958">
        <f>SUM(D40:D45)</f>
        <v>5543</v>
      </c>
      <c r="E39" s="958">
        <f>SUM(E40:E45)</f>
        <v>254</v>
      </c>
      <c r="F39" s="959">
        <f t="shared" si="0"/>
        <v>5797</v>
      </c>
      <c r="G39" s="960"/>
      <c r="H39" s="943"/>
    </row>
    <row r="40" spans="1:8" ht="27">
      <c r="A40" s="955" t="s">
        <v>1180</v>
      </c>
      <c r="B40" s="956">
        <v>551</v>
      </c>
      <c r="C40" s="957" t="s">
        <v>81</v>
      </c>
      <c r="D40" s="962">
        <v>5543</v>
      </c>
      <c r="E40" s="962">
        <v>254</v>
      </c>
      <c r="F40" s="963">
        <f t="shared" si="0"/>
        <v>5797</v>
      </c>
      <c r="G40" s="944"/>
      <c r="H40" s="943"/>
    </row>
    <row r="41" spans="1:8" ht="27">
      <c r="A41" s="955" t="s">
        <v>1181</v>
      </c>
      <c r="B41" s="956">
        <v>552</v>
      </c>
      <c r="C41" s="957" t="s">
        <v>84</v>
      </c>
      <c r="D41" s="962"/>
      <c r="E41" s="962"/>
      <c r="F41" s="963">
        <f t="shared" si="0"/>
        <v>0</v>
      </c>
      <c r="G41" s="944"/>
      <c r="H41" s="943"/>
    </row>
    <row r="42" spans="1:8" ht="14.25">
      <c r="A42" s="955" t="s">
        <v>1182</v>
      </c>
      <c r="B42" s="956">
        <v>553</v>
      </c>
      <c r="C42" s="957" t="s">
        <v>86</v>
      </c>
      <c r="D42" s="962"/>
      <c r="E42" s="962"/>
      <c r="F42" s="963"/>
      <c r="G42" s="944"/>
      <c r="H42" s="943"/>
    </row>
    <row r="43" spans="1:8" ht="14.25">
      <c r="A43" s="955" t="s">
        <v>1183</v>
      </c>
      <c r="B43" s="956">
        <v>554</v>
      </c>
      <c r="C43" s="957" t="s">
        <v>88</v>
      </c>
      <c r="D43" s="962"/>
      <c r="E43" s="962"/>
      <c r="F43" s="963"/>
      <c r="G43" s="944"/>
      <c r="H43" s="943"/>
    </row>
    <row r="44" spans="1:8" ht="14.25">
      <c r="A44" s="955" t="s">
        <v>1184</v>
      </c>
      <c r="B44" s="956">
        <v>556</v>
      </c>
      <c r="C44" s="957" t="s">
        <v>91</v>
      </c>
      <c r="D44" s="962"/>
      <c r="E44" s="962"/>
      <c r="F44" s="963"/>
      <c r="G44" s="944"/>
      <c r="H44" s="943"/>
    </row>
    <row r="45" spans="1:8" ht="14.25">
      <c r="A45" s="955" t="s">
        <v>1185</v>
      </c>
      <c r="B45" s="956">
        <v>559</v>
      </c>
      <c r="C45" s="957" t="s">
        <v>93</v>
      </c>
      <c r="D45" s="962"/>
      <c r="E45" s="962"/>
      <c r="F45" s="963"/>
      <c r="G45" s="944"/>
      <c r="H45" s="943"/>
    </row>
    <row r="46" spans="1:8" ht="14.25">
      <c r="A46" s="955" t="s">
        <v>1186</v>
      </c>
      <c r="B46" s="956" t="s">
        <v>1187</v>
      </c>
      <c r="C46" s="957" t="s">
        <v>96</v>
      </c>
      <c r="D46" s="958">
        <f>SUM(D47:D48)</f>
        <v>0</v>
      </c>
      <c r="E46" s="958">
        <f>SUM(E47:E48)</f>
        <v>0</v>
      </c>
      <c r="F46" s="959">
        <f t="shared" si="0"/>
        <v>0</v>
      </c>
      <c r="G46" s="944"/>
      <c r="H46" s="943"/>
    </row>
    <row r="47" spans="1:8" ht="27">
      <c r="A47" s="955" t="s">
        <v>1188</v>
      </c>
      <c r="B47" s="956">
        <v>581</v>
      </c>
      <c r="C47" s="957" t="s">
        <v>99</v>
      </c>
      <c r="D47" s="962"/>
      <c r="E47" s="962"/>
      <c r="F47" s="963"/>
      <c r="G47" s="944"/>
      <c r="H47" s="943"/>
    </row>
    <row r="48" spans="1:8" ht="14.25">
      <c r="A48" s="955" t="s">
        <v>1189</v>
      </c>
      <c r="B48" s="956">
        <v>582</v>
      </c>
      <c r="C48" s="957" t="s">
        <v>101</v>
      </c>
      <c r="D48" s="962"/>
      <c r="E48" s="962"/>
      <c r="F48" s="963"/>
      <c r="G48" s="944"/>
      <c r="H48" s="943"/>
    </row>
    <row r="49" spans="1:8" ht="14.25">
      <c r="A49" s="955" t="s">
        <v>1190</v>
      </c>
      <c r="B49" s="956" t="s">
        <v>946</v>
      </c>
      <c r="C49" s="957" t="s">
        <v>103</v>
      </c>
      <c r="D49" s="962">
        <v>300</v>
      </c>
      <c r="E49" s="962">
        <v>294</v>
      </c>
      <c r="F49" s="963">
        <f t="shared" si="0"/>
        <v>594</v>
      </c>
      <c r="G49" s="944"/>
      <c r="H49" s="943"/>
    </row>
    <row r="50" spans="1:8" ht="41.25">
      <c r="A50" s="955" t="s">
        <v>334</v>
      </c>
      <c r="B50" s="966" t="s">
        <v>1191</v>
      </c>
      <c r="C50" s="957" t="s">
        <v>107</v>
      </c>
      <c r="D50" s="962">
        <f>D6+D11+D16+D20+D26+D30+D39+D46</f>
        <v>141247</v>
      </c>
      <c r="E50" s="962">
        <f>E6+E11+E16+E20+E26+E30+E39+E46</f>
        <v>5578</v>
      </c>
      <c r="F50" s="963">
        <f t="shared" si="0"/>
        <v>146825</v>
      </c>
      <c r="G50" s="944"/>
      <c r="H50" s="961"/>
    </row>
    <row r="51" spans="1:8" ht="14.25">
      <c r="A51" s="967"/>
      <c r="B51" s="968"/>
      <c r="C51" s="968"/>
      <c r="D51" s="960"/>
      <c r="E51" s="960"/>
      <c r="F51" s="944"/>
      <c r="G51" s="944"/>
      <c r="H51" s="943"/>
    </row>
    <row r="52" spans="1:8" ht="14.25">
      <c r="A52" s="969"/>
      <c r="B52" s="970"/>
      <c r="C52" s="970"/>
      <c r="D52" s="960"/>
      <c r="E52" s="960"/>
      <c r="F52" s="944"/>
      <c r="G52" s="944"/>
      <c r="H52" s="943"/>
    </row>
    <row r="53" spans="1:9" ht="14.25">
      <c r="A53" s="16" t="s">
        <v>976</v>
      </c>
      <c r="B53" s="971"/>
      <c r="C53" s="971"/>
      <c r="D53" s="971"/>
      <c r="E53" s="971"/>
      <c r="F53" s="971"/>
      <c r="G53" s="971"/>
      <c r="H53" s="938"/>
      <c r="I53" s="938"/>
    </row>
    <row r="54" spans="1:9" ht="14.25">
      <c r="A54" s="16" t="s">
        <v>1219</v>
      </c>
      <c r="B54" s="61"/>
      <c r="C54" s="61"/>
      <c r="D54" s="61"/>
      <c r="E54" s="61"/>
      <c r="F54" s="971"/>
      <c r="G54" s="971"/>
      <c r="H54" s="938"/>
      <c r="I54" s="938"/>
    </row>
    <row r="55" spans="1:9" s="108" customFormat="1" ht="14.25">
      <c r="A55" s="16" t="s">
        <v>1220</v>
      </c>
      <c r="B55" s="61"/>
      <c r="C55" s="61"/>
      <c r="D55" s="61"/>
      <c r="E55" s="61"/>
      <c r="F55" s="971"/>
      <c r="G55" s="971"/>
      <c r="H55" s="938"/>
      <c r="I55" s="938"/>
    </row>
    <row r="56" spans="1:9" ht="14.25">
      <c r="A56" s="16" t="s">
        <v>1335</v>
      </c>
      <c r="B56" s="144"/>
      <c r="C56" s="61"/>
      <c r="D56" s="29"/>
      <c r="E56" s="61"/>
      <c r="F56" s="61"/>
      <c r="G56" s="971"/>
      <c r="H56" s="938"/>
      <c r="I56" s="938"/>
    </row>
    <row r="57" spans="1:9" ht="14.25">
      <c r="A57" s="16" t="s">
        <v>1201</v>
      </c>
      <c r="B57" s="144"/>
      <c r="C57" s="61"/>
      <c r="D57" s="29"/>
      <c r="E57" s="61"/>
      <c r="F57" s="61"/>
      <c r="G57" s="971"/>
      <c r="H57" s="938"/>
      <c r="I57" s="938"/>
    </row>
    <row r="58" spans="1:9" ht="14.25">
      <c r="A58" s="16" t="s">
        <v>1192</v>
      </c>
      <c r="B58" s="144"/>
      <c r="C58" s="61"/>
      <c r="D58" s="61"/>
      <c r="E58" s="61"/>
      <c r="F58" s="61"/>
      <c r="G58" s="971"/>
      <c r="H58" s="938"/>
      <c r="I58" s="938"/>
    </row>
    <row r="59" spans="1:9" ht="14.25">
      <c r="A59" s="16" t="s">
        <v>1200</v>
      </c>
      <c r="B59" s="144"/>
      <c r="C59" s="61"/>
      <c r="D59" s="61"/>
      <c r="E59" s="61"/>
      <c r="F59" s="61"/>
      <c r="G59" s="971"/>
      <c r="H59" s="938"/>
      <c r="I59" s="938"/>
    </row>
    <row r="60" spans="1:9" ht="14.25">
      <c r="A60" s="16" t="s">
        <v>1199</v>
      </c>
      <c r="B60" s="144"/>
      <c r="C60" s="61"/>
      <c r="D60" s="61"/>
      <c r="E60" s="61"/>
      <c r="F60" s="61"/>
      <c r="G60" s="971"/>
      <c r="H60" s="938"/>
      <c r="I60" s="938"/>
    </row>
    <row r="61" spans="1:9" ht="14.25">
      <c r="A61" s="16" t="s">
        <v>1193</v>
      </c>
      <c r="B61" s="972"/>
      <c r="C61" s="971"/>
      <c r="D61" s="971"/>
      <c r="E61" s="971"/>
      <c r="F61" s="971"/>
      <c r="G61" s="971"/>
      <c r="H61" s="938"/>
      <c r="I61" s="938"/>
    </row>
    <row r="62" spans="1:9" ht="14.25">
      <c r="A62" s="16" t="s">
        <v>1203</v>
      </c>
      <c r="B62" s="144"/>
      <c r="C62" s="61"/>
      <c r="D62" s="61"/>
      <c r="E62" s="61"/>
      <c r="F62" s="61"/>
      <c r="G62" s="971"/>
      <c r="H62" s="938"/>
      <c r="I62" s="938"/>
    </row>
    <row r="63" spans="1:9" s="108" customFormat="1" ht="14.25">
      <c r="A63" s="16" t="s">
        <v>1204</v>
      </c>
      <c r="B63" s="144"/>
      <c r="C63" s="61"/>
      <c r="D63" s="61"/>
      <c r="E63" s="61"/>
      <c r="F63" s="61"/>
      <c r="G63" s="971"/>
      <c r="H63" s="938"/>
      <c r="I63" s="938"/>
    </row>
    <row r="64" spans="1:9" ht="14.25">
      <c r="A64" s="311" t="s">
        <v>1208</v>
      </c>
      <c r="B64" s="979"/>
      <c r="C64" s="975"/>
      <c r="D64" s="975"/>
      <c r="E64" s="975"/>
      <c r="F64" s="975"/>
      <c r="G64" s="974"/>
      <c r="H64" s="938"/>
      <c r="I64" s="938"/>
    </row>
    <row r="65" spans="1:9" ht="14.25">
      <c r="A65" s="311" t="s">
        <v>1207</v>
      </c>
      <c r="B65" s="979"/>
      <c r="C65" s="975"/>
      <c r="D65" s="975"/>
      <c r="E65" s="975"/>
      <c r="F65" s="975"/>
      <c r="G65" s="974"/>
      <c r="H65" s="938"/>
      <c r="I65" s="938"/>
    </row>
    <row r="66" spans="1:9" ht="14.25">
      <c r="A66" s="311" t="s">
        <v>1194</v>
      </c>
      <c r="B66" s="979"/>
      <c r="C66" s="975"/>
      <c r="D66" s="975"/>
      <c r="E66" s="975"/>
      <c r="F66" s="975"/>
      <c r="G66" s="974"/>
      <c r="H66" s="938"/>
      <c r="I66" s="938"/>
    </row>
    <row r="67" spans="1:9" ht="14.25">
      <c r="A67" s="311" t="s">
        <v>1195</v>
      </c>
      <c r="B67" s="979"/>
      <c r="C67" s="975"/>
      <c r="D67" s="975"/>
      <c r="E67" s="975"/>
      <c r="F67" s="975"/>
      <c r="G67" s="974"/>
      <c r="H67" s="938"/>
      <c r="I67" s="938"/>
    </row>
    <row r="68" spans="1:9" ht="14.25">
      <c r="A68" s="311" t="s">
        <v>1196</v>
      </c>
      <c r="B68" s="979"/>
      <c r="C68" s="975"/>
      <c r="D68" s="975"/>
      <c r="E68" s="975"/>
      <c r="F68" s="975"/>
      <c r="G68" s="974"/>
      <c r="H68" s="938"/>
      <c r="I68" s="938"/>
    </row>
    <row r="69" spans="1:9" ht="14.25">
      <c r="A69" s="311" t="s">
        <v>1202</v>
      </c>
      <c r="B69" s="979"/>
      <c r="C69" s="975"/>
      <c r="D69" s="975"/>
      <c r="E69" s="975"/>
      <c r="F69" s="975"/>
      <c r="G69" s="974"/>
      <c r="H69" s="938"/>
      <c r="I69" s="938"/>
    </row>
    <row r="70" spans="1:9" ht="14.25">
      <c r="A70" s="311" t="s">
        <v>1197</v>
      </c>
      <c r="B70" s="979"/>
      <c r="C70" s="975"/>
      <c r="D70" s="975"/>
      <c r="E70" s="975"/>
      <c r="F70" s="975"/>
      <c r="G70" s="974"/>
      <c r="H70" s="938"/>
      <c r="I70" s="938"/>
    </row>
    <row r="71" spans="1:9" ht="14.25">
      <c r="A71" s="311" t="s">
        <v>1205</v>
      </c>
      <c r="B71" s="979"/>
      <c r="C71" s="975"/>
      <c r="D71" s="975"/>
      <c r="E71" s="975"/>
      <c r="F71" s="975"/>
      <c r="G71" s="974"/>
      <c r="H71" s="938"/>
      <c r="I71" s="938"/>
    </row>
    <row r="72" spans="1:9" ht="14.25">
      <c r="A72" s="311" t="s">
        <v>1336</v>
      </c>
      <c r="B72" s="979"/>
      <c r="C72" s="975"/>
      <c r="D72" s="975"/>
      <c r="E72" s="975"/>
      <c r="F72" s="975"/>
      <c r="G72" s="974"/>
      <c r="H72" s="938"/>
      <c r="I72" s="938"/>
    </row>
    <row r="73" spans="1:9" ht="14.25">
      <c r="A73" s="311" t="s">
        <v>1206</v>
      </c>
      <c r="B73" s="979"/>
      <c r="C73" s="975"/>
      <c r="D73" s="975"/>
      <c r="E73" s="975"/>
      <c r="F73" s="975"/>
      <c r="G73" s="974"/>
      <c r="H73" s="938"/>
      <c r="I73" s="938"/>
    </row>
    <row r="74" spans="1:9" ht="14.25">
      <c r="A74" s="311" t="s">
        <v>1198</v>
      </c>
      <c r="B74" s="979"/>
      <c r="C74" s="975"/>
      <c r="D74" s="975"/>
      <c r="E74" s="975"/>
      <c r="F74" s="975"/>
      <c r="G74" s="974"/>
      <c r="H74" s="938"/>
      <c r="I74" s="938"/>
    </row>
    <row r="75" spans="1:9" s="108" customFormat="1" ht="14.25">
      <c r="A75" s="311" t="s">
        <v>1209</v>
      </c>
      <c r="B75" s="979"/>
      <c r="C75" s="975"/>
      <c r="D75" s="975"/>
      <c r="E75" s="975"/>
      <c r="F75" s="975"/>
      <c r="G75" s="974"/>
      <c r="H75" s="938"/>
      <c r="I75" s="938"/>
    </row>
    <row r="76" spans="1:9" ht="14.25">
      <c r="A76" s="311" t="s">
        <v>1210</v>
      </c>
      <c r="B76" s="973"/>
      <c r="C76" s="974"/>
      <c r="D76" s="974"/>
      <c r="E76" s="974"/>
      <c r="F76" s="974"/>
      <c r="G76" s="974"/>
      <c r="H76" s="938"/>
      <c r="I76" s="938"/>
    </row>
    <row r="77" spans="1:9" ht="14.25">
      <c r="A77" s="311" t="s">
        <v>1211</v>
      </c>
      <c r="B77" s="973"/>
      <c r="C77" s="974"/>
      <c r="D77" s="974"/>
      <c r="E77" s="974"/>
      <c r="F77" s="974"/>
      <c r="G77" s="974"/>
      <c r="H77" s="938"/>
      <c r="I77" s="938"/>
    </row>
    <row r="78" spans="1:9" ht="14.25">
      <c r="A78" s="311" t="s">
        <v>1212</v>
      </c>
      <c r="B78" s="973"/>
      <c r="C78" s="974"/>
      <c r="D78" s="974"/>
      <c r="E78" s="974"/>
      <c r="F78" s="974"/>
      <c r="G78" s="974"/>
      <c r="H78" s="938"/>
      <c r="I78" s="938"/>
    </row>
    <row r="79" spans="1:9" ht="14.25">
      <c r="A79" s="311" t="s">
        <v>1213</v>
      </c>
      <c r="B79" s="979"/>
      <c r="C79" s="975"/>
      <c r="D79" s="975"/>
      <c r="E79" s="974"/>
      <c r="F79" s="974"/>
      <c r="G79" s="974"/>
      <c r="H79" s="938"/>
      <c r="I79" s="938"/>
    </row>
    <row r="80" spans="1:9" ht="14.25">
      <c r="A80" s="311" t="s">
        <v>1214</v>
      </c>
      <c r="B80" s="973"/>
      <c r="C80" s="974"/>
      <c r="D80" s="974"/>
      <c r="E80" s="974"/>
      <c r="F80" s="974"/>
      <c r="G80" s="974"/>
      <c r="H80" s="938"/>
      <c r="I80" s="938"/>
    </row>
    <row r="81" spans="1:9" ht="14.25">
      <c r="A81" s="311" t="s">
        <v>1215</v>
      </c>
      <c r="B81" s="973"/>
      <c r="C81" s="974"/>
      <c r="D81" s="974"/>
      <c r="E81" s="974"/>
      <c r="F81" s="974"/>
      <c r="G81" s="974"/>
      <c r="H81" s="938"/>
      <c r="I81" s="938"/>
    </row>
    <row r="82" spans="1:9" ht="14.25">
      <c r="A82" s="311" t="s">
        <v>1216</v>
      </c>
      <c r="B82" s="973"/>
      <c r="C82" s="974"/>
      <c r="D82" s="974"/>
      <c r="E82" s="974"/>
      <c r="F82" s="974"/>
      <c r="G82" s="974"/>
      <c r="H82" s="938"/>
      <c r="I82" s="938"/>
    </row>
    <row r="83" spans="1:9" ht="14.25">
      <c r="A83" s="944" t="s">
        <v>1217</v>
      </c>
      <c r="B83" s="970"/>
      <c r="C83" s="970"/>
      <c r="D83" s="978"/>
      <c r="E83" s="978"/>
      <c r="F83" s="977"/>
      <c r="G83" s="977"/>
      <c r="H83" s="938"/>
      <c r="I83" s="938"/>
    </row>
    <row r="84" spans="1:9" ht="14.25">
      <c r="A84" s="976" t="s">
        <v>1218</v>
      </c>
      <c r="B84" s="970"/>
      <c r="C84" s="970"/>
      <c r="D84" s="978"/>
      <c r="E84" s="978"/>
      <c r="F84" s="977"/>
      <c r="G84" s="977"/>
      <c r="H84" s="938"/>
      <c r="I84" s="938"/>
    </row>
    <row r="85" spans="1:9" ht="14.25">
      <c r="A85" s="969"/>
      <c r="B85" s="970"/>
      <c r="C85" s="970"/>
      <c r="D85" s="978"/>
      <c r="E85" s="978"/>
      <c r="F85" s="977"/>
      <c r="G85" s="977"/>
      <c r="H85" s="938"/>
      <c r="I85" s="938"/>
    </row>
    <row r="86" spans="1:8" ht="14.25">
      <c r="A86" s="938"/>
      <c r="B86" s="938"/>
      <c r="C86" s="938"/>
      <c r="D86" s="943"/>
      <c r="E86" s="943"/>
      <c r="F86" s="943"/>
      <c r="G86" s="943"/>
      <c r="H86" s="943"/>
    </row>
  </sheetData>
  <sheetProtection/>
  <mergeCells count="2">
    <mergeCell ref="A4:E4"/>
    <mergeCell ref="B5:C5"/>
  </mergeCells>
  <printOptions/>
  <pageMargins left="0.7" right="0.7" top="0.787401575" bottom="0.787401575" header="0.3" footer="0.3"/>
  <pageSetup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20">
      <selection activeCell="A55" sqref="A55"/>
    </sheetView>
  </sheetViews>
  <sheetFormatPr defaultColWidth="9.140625" defaultRowHeight="15"/>
  <cols>
    <col min="1" max="1" width="3.421875" style="16" customWidth="1"/>
    <col min="2" max="2" width="9.00390625" style="16" customWidth="1"/>
    <col min="3" max="3" width="48.00390625" style="16" customWidth="1"/>
    <col min="4" max="4" width="12.00390625" style="16" customWidth="1"/>
    <col min="5" max="6" width="9.140625" style="16" customWidth="1"/>
    <col min="7" max="8" width="10.140625" style="16" customWidth="1"/>
    <col min="9" max="9" width="10.57421875" style="16" customWidth="1"/>
    <col min="10" max="10" width="1.421875" style="16" customWidth="1"/>
    <col min="11" max="16384" width="9.140625" style="16" customWidth="1"/>
  </cols>
  <sheetData>
    <row r="1" spans="1:10" ht="15">
      <c r="A1" s="48" t="s">
        <v>725</v>
      </c>
      <c r="B1" s="47"/>
      <c r="C1" s="47"/>
      <c r="D1" s="12"/>
      <c r="E1" s="12"/>
      <c r="F1" s="12"/>
      <c r="G1" s="137"/>
      <c r="H1" s="137"/>
      <c r="I1" s="12"/>
      <c r="J1" s="12"/>
    </row>
    <row r="2" spans="1:10" s="29" customFormat="1" ht="14.25" thickBot="1">
      <c r="A2" s="28"/>
      <c r="B2" s="28"/>
      <c r="C2" s="28"/>
      <c r="D2" s="28"/>
      <c r="E2" s="28"/>
      <c r="F2" s="28"/>
      <c r="H2" s="28"/>
      <c r="I2" s="13" t="s">
        <v>363</v>
      </c>
      <c r="J2" s="28"/>
    </row>
    <row r="3" spans="1:10" s="29" customFormat="1" ht="17.25" customHeight="1">
      <c r="A3" s="1417" t="s">
        <v>339</v>
      </c>
      <c r="B3" s="1407" t="s">
        <v>531</v>
      </c>
      <c r="C3" s="1408"/>
      <c r="D3" s="1398" t="s">
        <v>538</v>
      </c>
      <c r="E3" s="1399"/>
      <c r="F3" s="1399"/>
      <c r="G3" s="1400"/>
      <c r="H3" s="1405" t="s">
        <v>517</v>
      </c>
      <c r="I3" s="1406"/>
      <c r="J3" s="28"/>
    </row>
    <row r="4" spans="1:12" s="29" customFormat="1" ht="15" customHeight="1">
      <c r="A4" s="1418"/>
      <c r="B4" s="1409"/>
      <c r="C4" s="1410"/>
      <c r="D4" s="1334" t="s">
        <v>514</v>
      </c>
      <c r="E4" s="1334" t="s">
        <v>515</v>
      </c>
      <c r="F4" s="1420" t="s">
        <v>516</v>
      </c>
      <c r="G4" s="1422" t="s">
        <v>467</v>
      </c>
      <c r="H4" s="1413" t="s">
        <v>518</v>
      </c>
      <c r="I4" s="1424" t="s">
        <v>519</v>
      </c>
      <c r="J4" s="28"/>
      <c r="L4" s="135"/>
    </row>
    <row r="5" spans="1:10" ht="14.25" customHeight="1">
      <c r="A5" s="1418"/>
      <c r="B5" s="1409"/>
      <c r="C5" s="1410"/>
      <c r="D5" s="1335"/>
      <c r="E5" s="1335"/>
      <c r="F5" s="1421"/>
      <c r="G5" s="1423"/>
      <c r="H5" s="1414"/>
      <c r="I5" s="1425"/>
      <c r="J5" s="12"/>
    </row>
    <row r="6" spans="1:10" s="224" customFormat="1" ht="10.5" customHeight="1" thickBot="1">
      <c r="A6" s="1419"/>
      <c r="B6" s="1411"/>
      <c r="C6" s="1412"/>
      <c r="D6" s="220" t="s">
        <v>414</v>
      </c>
      <c r="E6" s="220" t="s">
        <v>415</v>
      </c>
      <c r="F6" s="221" t="s">
        <v>416</v>
      </c>
      <c r="G6" s="222" t="s">
        <v>648</v>
      </c>
      <c r="H6" s="225" t="s">
        <v>418</v>
      </c>
      <c r="I6" s="446" t="s">
        <v>419</v>
      </c>
      <c r="J6" s="223"/>
    </row>
    <row r="7" spans="1:13" ht="13.5">
      <c r="A7" s="210">
        <v>1</v>
      </c>
      <c r="B7" s="511" t="s">
        <v>510</v>
      </c>
      <c r="C7" s="512"/>
      <c r="D7" s="448">
        <f>SUM(D8+D9+D10+D11+D12+D13+D15+D20+D24+D25)</f>
        <v>7119</v>
      </c>
      <c r="E7" s="449">
        <f>SUM(E8+E9+E11+E12+E13+E15+E20+E24+E25)</f>
        <v>429</v>
      </c>
      <c r="F7" s="449">
        <f>SUM(F8+F9+F10+F11+F12+F13+F15+F20+F24+F25)</f>
        <v>1652</v>
      </c>
      <c r="G7" s="450">
        <f>F7+E7+D7</f>
        <v>9200</v>
      </c>
      <c r="H7" s="449">
        <f>SUM(H8+H9+H10+H11+H12+H13+H15+H20+H24+H25)</f>
        <v>9200</v>
      </c>
      <c r="I7" s="451">
        <f>SUM(I8+I9+I11+I12+I13+I15+I20+I24+I25)</f>
        <v>0</v>
      </c>
      <c r="J7" s="452"/>
      <c r="L7" s="902"/>
      <c r="M7" s="902"/>
    </row>
    <row r="8" spans="1:13" ht="12.75" customHeight="1">
      <c r="A8" s="211">
        <v>2</v>
      </c>
      <c r="B8" s="1401" t="s">
        <v>424</v>
      </c>
      <c r="C8" s="1402"/>
      <c r="D8" s="879"/>
      <c r="E8" s="880">
        <v>128</v>
      </c>
      <c r="F8" s="880"/>
      <c r="G8" s="881">
        <f aca="true" t="shared" si="0" ref="G8:G24">SUM(D8:F8)</f>
        <v>128</v>
      </c>
      <c r="H8" s="880">
        <v>128</v>
      </c>
      <c r="I8" s="882"/>
      <c r="J8" s="453"/>
      <c r="K8" s="31"/>
      <c r="L8" s="31"/>
      <c r="M8" s="31"/>
    </row>
    <row r="9" spans="1:10" ht="24" customHeight="1">
      <c r="A9" s="211">
        <v>3</v>
      </c>
      <c r="B9" s="1401" t="s">
        <v>425</v>
      </c>
      <c r="C9" s="1402"/>
      <c r="D9" s="879"/>
      <c r="E9" s="880"/>
      <c r="F9" s="880"/>
      <c r="G9" s="881"/>
      <c r="H9" s="880"/>
      <c r="I9" s="882"/>
      <c r="J9" s="452"/>
    </row>
    <row r="10" spans="1:10" ht="24" customHeight="1">
      <c r="A10" s="211">
        <v>4</v>
      </c>
      <c r="B10" s="1401" t="s">
        <v>511</v>
      </c>
      <c r="C10" s="1402"/>
      <c r="D10" s="879">
        <f>1227+208</f>
        <v>1435</v>
      </c>
      <c r="E10" s="880"/>
      <c r="F10" s="880">
        <v>138</v>
      </c>
      <c r="G10" s="881">
        <f t="shared" si="0"/>
        <v>1573</v>
      </c>
      <c r="H10" s="880">
        <v>1573</v>
      </c>
      <c r="I10" s="882"/>
      <c r="J10" s="452"/>
    </row>
    <row r="11" spans="1:13" ht="13.5">
      <c r="A11" s="211">
        <v>5</v>
      </c>
      <c r="B11" s="1401" t="s">
        <v>513</v>
      </c>
      <c r="C11" s="1402"/>
      <c r="D11" s="879"/>
      <c r="E11" s="880"/>
      <c r="F11" s="880"/>
      <c r="G11" s="881"/>
      <c r="H11" s="880"/>
      <c r="I11" s="882"/>
      <c r="J11" s="452"/>
      <c r="M11" s="902"/>
    </row>
    <row r="12" spans="1:10" ht="13.5">
      <c r="A12" s="211">
        <v>6</v>
      </c>
      <c r="B12" s="1401" t="s">
        <v>426</v>
      </c>
      <c r="C12" s="1402"/>
      <c r="D12" s="879">
        <v>55</v>
      </c>
      <c r="E12" s="880">
        <v>3</v>
      </c>
      <c r="F12" s="880"/>
      <c r="G12" s="881">
        <f t="shared" si="0"/>
        <v>58</v>
      </c>
      <c r="H12" s="880">
        <v>58</v>
      </c>
      <c r="I12" s="882"/>
      <c r="J12" s="452"/>
    </row>
    <row r="13" spans="1:10" ht="13.5">
      <c r="A13" s="212">
        <v>7</v>
      </c>
      <c r="B13" s="1415" t="s">
        <v>512</v>
      </c>
      <c r="C13" s="1416"/>
      <c r="D13" s="883">
        <f>D14</f>
        <v>1377</v>
      </c>
      <c r="E13" s="884"/>
      <c r="F13" s="884"/>
      <c r="G13" s="885">
        <f t="shared" si="0"/>
        <v>1377</v>
      </c>
      <c r="H13" s="884">
        <v>1377</v>
      </c>
      <c r="I13" s="886"/>
      <c r="J13" s="452"/>
    </row>
    <row r="14" spans="1:10" ht="13.5">
      <c r="A14" s="141">
        <v>8</v>
      </c>
      <c r="B14" s="513" t="s">
        <v>365</v>
      </c>
      <c r="C14" s="514" t="s">
        <v>427</v>
      </c>
      <c r="D14" s="887">
        <v>1377</v>
      </c>
      <c r="E14" s="888"/>
      <c r="F14" s="888"/>
      <c r="G14" s="889">
        <f t="shared" si="0"/>
        <v>1377</v>
      </c>
      <c r="H14" s="888">
        <v>1377</v>
      </c>
      <c r="I14" s="890"/>
      <c r="J14" s="452"/>
    </row>
    <row r="15" spans="1:10" ht="13.5">
      <c r="A15" s="213">
        <v>9</v>
      </c>
      <c r="B15" s="1403" t="s">
        <v>428</v>
      </c>
      <c r="C15" s="1404"/>
      <c r="D15" s="891">
        <f>SUM(D16:D19)</f>
        <v>1048</v>
      </c>
      <c r="E15" s="892">
        <f>SUM(E16:E19)</f>
        <v>0</v>
      </c>
      <c r="F15" s="892">
        <f>SUM(F16:F19)</f>
        <v>1172</v>
      </c>
      <c r="G15" s="893">
        <f t="shared" si="0"/>
        <v>2220</v>
      </c>
      <c r="H15" s="892">
        <f>SUM(H16:H19)</f>
        <v>2220</v>
      </c>
      <c r="I15" s="894"/>
      <c r="J15" s="454"/>
    </row>
    <row r="16" spans="1:10" ht="13.5">
      <c r="A16" s="209">
        <v>10</v>
      </c>
      <c r="B16" s="515" t="s">
        <v>365</v>
      </c>
      <c r="C16" s="516" t="s">
        <v>429</v>
      </c>
      <c r="D16" s="895">
        <v>338</v>
      </c>
      <c r="E16" s="896"/>
      <c r="F16" s="896">
        <v>1172</v>
      </c>
      <c r="G16" s="897">
        <f t="shared" si="0"/>
        <v>1510</v>
      </c>
      <c r="H16" s="896">
        <v>1510</v>
      </c>
      <c r="I16" s="898"/>
      <c r="J16" s="454"/>
    </row>
    <row r="17" spans="1:10" ht="13.5">
      <c r="A17" s="209">
        <v>11</v>
      </c>
      <c r="B17" s="517"/>
      <c r="C17" s="516" t="s">
        <v>430</v>
      </c>
      <c r="D17" s="895"/>
      <c r="E17" s="896"/>
      <c r="F17" s="896"/>
      <c r="G17" s="897"/>
      <c r="H17" s="896"/>
      <c r="I17" s="898"/>
      <c r="J17" s="454"/>
    </row>
    <row r="18" spans="1:10" ht="13.5">
      <c r="A18" s="1064">
        <v>12</v>
      </c>
      <c r="B18" s="518"/>
      <c r="C18" s="878" t="s">
        <v>1033</v>
      </c>
      <c r="D18" s="899">
        <v>710</v>
      </c>
      <c r="E18" s="900"/>
      <c r="F18" s="900"/>
      <c r="G18" s="897">
        <f t="shared" si="0"/>
        <v>710</v>
      </c>
      <c r="H18" s="900">
        <v>710</v>
      </c>
      <c r="I18" s="901"/>
      <c r="J18" s="454"/>
    </row>
    <row r="19" spans="1:10" ht="14.25">
      <c r="A19" s="141">
        <v>13</v>
      </c>
      <c r="B19" s="518"/>
      <c r="C19" s="877"/>
      <c r="D19" s="887"/>
      <c r="E19" s="888"/>
      <c r="F19" s="888"/>
      <c r="G19" s="889"/>
      <c r="H19" s="888"/>
      <c r="I19" s="890"/>
      <c r="J19" s="454"/>
    </row>
    <row r="20" spans="1:10" ht="12.75" customHeight="1">
      <c r="A20" s="213">
        <v>14</v>
      </c>
      <c r="B20" s="1403" t="s">
        <v>431</v>
      </c>
      <c r="C20" s="1404"/>
      <c r="D20" s="891">
        <f>SUM(D21:D23)</f>
        <v>307</v>
      </c>
      <c r="E20" s="892">
        <f>SUM(E21:E23)</f>
        <v>0</v>
      </c>
      <c r="F20" s="892">
        <f>SUM(F21:F23)</f>
        <v>0</v>
      </c>
      <c r="G20" s="885">
        <f t="shared" si="0"/>
        <v>307</v>
      </c>
      <c r="H20" s="892">
        <f>SUM(H21:H23)</f>
        <v>307</v>
      </c>
      <c r="I20" s="894"/>
      <c r="J20" s="454"/>
    </row>
    <row r="21" spans="1:10" ht="13.5">
      <c r="A21" s="209">
        <v>15</v>
      </c>
      <c r="B21" s="515" t="s">
        <v>365</v>
      </c>
      <c r="C21" s="516" t="s">
        <v>432</v>
      </c>
      <c r="D21" s="895"/>
      <c r="E21" s="896"/>
      <c r="F21" s="896"/>
      <c r="G21" s="897"/>
      <c r="H21" s="896"/>
      <c r="I21" s="898"/>
      <c r="J21" s="454"/>
    </row>
    <row r="22" spans="1:10" ht="13.5">
      <c r="A22" s="209">
        <v>16</v>
      </c>
      <c r="B22" s="517"/>
      <c r="C22" s="516" t="s">
        <v>430</v>
      </c>
      <c r="D22" s="895">
        <v>171</v>
      </c>
      <c r="E22" s="896"/>
      <c r="F22" s="896"/>
      <c r="G22" s="897">
        <f t="shared" si="0"/>
        <v>171</v>
      </c>
      <c r="H22" s="896">
        <v>171</v>
      </c>
      <c r="I22" s="898"/>
      <c r="J22" s="454"/>
    </row>
    <row r="23" spans="1:10" ht="14.25">
      <c r="A23" s="141">
        <v>17</v>
      </c>
      <c r="B23" s="518"/>
      <c r="C23" s="877" t="s">
        <v>1029</v>
      </c>
      <c r="D23" s="887">
        <v>136</v>
      </c>
      <c r="E23" s="888"/>
      <c r="F23" s="888"/>
      <c r="G23" s="889">
        <f t="shared" si="0"/>
        <v>136</v>
      </c>
      <c r="H23" s="888">
        <v>136</v>
      </c>
      <c r="I23" s="890"/>
      <c r="J23" s="454"/>
    </row>
    <row r="24" spans="1:10" ht="13.5">
      <c r="A24" s="211">
        <v>18</v>
      </c>
      <c r="B24" s="1401" t="s">
        <v>433</v>
      </c>
      <c r="C24" s="1402"/>
      <c r="D24" s="879">
        <v>2285</v>
      </c>
      <c r="E24" s="880"/>
      <c r="F24" s="880"/>
      <c r="G24" s="881">
        <f t="shared" si="0"/>
        <v>2285</v>
      </c>
      <c r="H24" s="880">
        <v>2285</v>
      </c>
      <c r="I24" s="882"/>
      <c r="J24" s="452"/>
    </row>
    <row r="25" spans="1:10" ht="13.5">
      <c r="A25" s="212">
        <v>19</v>
      </c>
      <c r="B25" s="1415" t="s">
        <v>520</v>
      </c>
      <c r="C25" s="1416"/>
      <c r="D25" s="883">
        <f>SUM(D26:D30)</f>
        <v>612</v>
      </c>
      <c r="E25" s="884">
        <f>SUM(E26:E30)</f>
        <v>298</v>
      </c>
      <c r="F25" s="884">
        <f>SUM(F26:F30)</f>
        <v>342</v>
      </c>
      <c r="G25" s="893">
        <f aca="true" t="shared" si="1" ref="G25:G30">SUM(D25:F25)</f>
        <v>1252</v>
      </c>
      <c r="H25" s="884">
        <f>SUM(H26:H30)</f>
        <v>1252</v>
      </c>
      <c r="I25" s="886"/>
      <c r="J25" s="452"/>
    </row>
    <row r="26" spans="1:10" s="311" customFormat="1" ht="13.5">
      <c r="A26" s="903">
        <v>20</v>
      </c>
      <c r="B26" s="515" t="s">
        <v>365</v>
      </c>
      <c r="C26" s="909" t="s">
        <v>1034</v>
      </c>
      <c r="D26" s="905">
        <v>103</v>
      </c>
      <c r="E26" s="906"/>
      <c r="F26" s="906"/>
      <c r="G26" s="907">
        <f t="shared" si="1"/>
        <v>103</v>
      </c>
      <c r="H26" s="906">
        <v>103</v>
      </c>
      <c r="I26" s="908"/>
      <c r="J26" s="876"/>
    </row>
    <row r="27" spans="1:10" s="311" customFormat="1" ht="13.5">
      <c r="A27" s="903">
        <v>21</v>
      </c>
      <c r="B27" s="518"/>
      <c r="C27" s="910" t="s">
        <v>1032</v>
      </c>
      <c r="D27" s="905">
        <v>47</v>
      </c>
      <c r="E27" s="906"/>
      <c r="F27" s="906"/>
      <c r="G27" s="907">
        <f t="shared" si="1"/>
        <v>47</v>
      </c>
      <c r="H27" s="906">
        <v>47</v>
      </c>
      <c r="I27" s="908"/>
      <c r="J27" s="876"/>
    </row>
    <row r="28" spans="1:10" s="311" customFormat="1" ht="13.5">
      <c r="A28" s="903">
        <v>22</v>
      </c>
      <c r="B28" s="518"/>
      <c r="C28" s="910" t="s">
        <v>1030</v>
      </c>
      <c r="D28" s="905">
        <v>163</v>
      </c>
      <c r="E28" s="906"/>
      <c r="F28" s="906">
        <v>37</v>
      </c>
      <c r="G28" s="907">
        <f t="shared" si="1"/>
        <v>200</v>
      </c>
      <c r="H28" s="906">
        <v>200</v>
      </c>
      <c r="I28" s="908"/>
      <c r="J28" s="876"/>
    </row>
    <row r="29" spans="1:10" s="311" customFormat="1" ht="13.5">
      <c r="A29" s="903">
        <v>23</v>
      </c>
      <c r="B29" s="904"/>
      <c r="C29" s="910" t="s">
        <v>1035</v>
      </c>
      <c r="D29" s="905">
        <v>180</v>
      </c>
      <c r="E29" s="906"/>
      <c r="F29" s="906"/>
      <c r="G29" s="907">
        <f t="shared" si="1"/>
        <v>180</v>
      </c>
      <c r="H29" s="906">
        <v>180</v>
      </c>
      <c r="I29" s="908"/>
      <c r="J29" s="876"/>
    </row>
    <row r="30" spans="1:10" s="311" customFormat="1" ht="14.25" thickBot="1">
      <c r="A30" s="1066">
        <v>24</v>
      </c>
      <c r="B30" s="1067"/>
      <c r="C30" s="1068" t="s">
        <v>1031</v>
      </c>
      <c r="D30" s="1069">
        <v>119</v>
      </c>
      <c r="E30" s="1070">
        <v>298</v>
      </c>
      <c r="F30" s="1071">
        <v>305</v>
      </c>
      <c r="G30" s="911">
        <f t="shared" si="1"/>
        <v>722</v>
      </c>
      <c r="H30" s="1069">
        <v>722</v>
      </c>
      <c r="I30" s="1072"/>
      <c r="J30" s="876"/>
    </row>
    <row r="31" spans="1:10" ht="13.5">
      <c r="A31" s="12"/>
      <c r="B31" s="12"/>
      <c r="C31" s="12"/>
      <c r="D31" s="12"/>
      <c r="E31" s="12"/>
      <c r="F31" s="12"/>
      <c r="G31" s="12"/>
      <c r="H31" s="12"/>
      <c r="I31" s="12"/>
      <c r="J31" s="452"/>
    </row>
    <row r="32" spans="1:10" ht="13.5">
      <c r="A32" s="12" t="s">
        <v>486</v>
      </c>
      <c r="B32" s="12"/>
      <c r="C32" s="12"/>
      <c r="D32" s="12"/>
      <c r="E32" s="12"/>
      <c r="F32" s="12"/>
      <c r="G32" s="12"/>
      <c r="H32" s="12"/>
      <c r="I32" s="12"/>
      <c r="J32" s="12"/>
    </row>
    <row r="33" spans="1:10" ht="13.5">
      <c r="A33" s="17" t="s">
        <v>743</v>
      </c>
      <c r="B33" s="26"/>
      <c r="C33" s="26"/>
      <c r="D33" s="12"/>
      <c r="E33" s="12"/>
      <c r="F33" s="12"/>
      <c r="G33" s="12"/>
      <c r="H33" s="12"/>
      <c r="I33" s="12"/>
      <c r="J33" s="12"/>
    </row>
    <row r="34" spans="1:10" ht="13.5">
      <c r="A34" s="17" t="s">
        <v>744</v>
      </c>
      <c r="B34" s="26"/>
      <c r="C34" s="26"/>
      <c r="D34" s="12"/>
      <c r="E34" s="12"/>
      <c r="F34" s="12"/>
      <c r="G34" s="12"/>
      <c r="H34" s="12"/>
      <c r="I34" s="12"/>
      <c r="J34" s="12"/>
    </row>
    <row r="35" spans="1:10" ht="13.5">
      <c r="A35" s="1323"/>
      <c r="B35" s="1323"/>
      <c r="C35" s="1323"/>
      <c r="D35" s="1323"/>
      <c r="E35" s="1323"/>
      <c r="F35" s="1323"/>
      <c r="G35" s="1323"/>
      <c r="H35" s="1323"/>
      <c r="I35" s="1323"/>
      <c r="J35" s="12"/>
    </row>
    <row r="36" spans="1:10" ht="15" customHeight="1">
      <c r="A36" s="17" t="s">
        <v>976</v>
      </c>
      <c r="B36" s="26"/>
      <c r="C36" s="26"/>
      <c r="D36" s="12"/>
      <c r="E36" s="12"/>
      <c r="F36" s="12"/>
      <c r="G36" s="12"/>
      <c r="H36" s="12"/>
      <c r="I36" s="12"/>
      <c r="J36" s="218"/>
    </row>
    <row r="37" spans="1:10" ht="12.75">
      <c r="A37" s="1323"/>
      <c r="B37" s="1323"/>
      <c r="C37" s="1323"/>
      <c r="D37" s="1323"/>
      <c r="E37" s="1323"/>
      <c r="F37" s="1323"/>
      <c r="G37" s="1323"/>
      <c r="H37" s="1323"/>
      <c r="I37" s="1323"/>
      <c r="J37" s="12"/>
    </row>
    <row r="38" spans="1:10" ht="15.75" customHeight="1">
      <c r="A38" s="17" t="s">
        <v>1317</v>
      </c>
      <c r="B38" s="109"/>
      <c r="C38" s="109"/>
      <c r="D38" s="28" t="s">
        <v>753</v>
      </c>
      <c r="E38" s="12"/>
      <c r="F38" s="12"/>
      <c r="G38" s="12"/>
      <c r="H38" s="12"/>
      <c r="I38" s="12"/>
      <c r="J38" s="12"/>
    </row>
    <row r="39" spans="2:4" ht="13.5">
      <c r="B39" s="16" t="s">
        <v>1318</v>
      </c>
      <c r="C39" s="59" t="s">
        <v>1319</v>
      </c>
      <c r="D39" s="16">
        <v>1172</v>
      </c>
    </row>
    <row r="40" spans="2:4" ht="13.5">
      <c r="B40" s="16" t="s">
        <v>1043</v>
      </c>
      <c r="C40" s="59" t="s">
        <v>1320</v>
      </c>
      <c r="D40" s="16">
        <v>37</v>
      </c>
    </row>
    <row r="41" spans="2:4" ht="13.5">
      <c r="B41" s="925" t="s">
        <v>1045</v>
      </c>
      <c r="C41" s="925" t="s">
        <v>1321</v>
      </c>
      <c r="D41" s="925">
        <v>443</v>
      </c>
    </row>
    <row r="42" spans="2:4" ht="13.5">
      <c r="B42" s="16" t="s">
        <v>1091</v>
      </c>
      <c r="C42" s="59"/>
      <c r="D42" s="16">
        <f>SUM(D39:D41)</f>
        <v>1652</v>
      </c>
    </row>
    <row r="44" ht="13.5">
      <c r="A44" s="16" t="s">
        <v>1322</v>
      </c>
    </row>
    <row r="45" ht="12.75">
      <c r="A45" s="16" t="s">
        <v>1323</v>
      </c>
    </row>
    <row r="46" ht="12.75">
      <c r="D46" s="28" t="s">
        <v>753</v>
      </c>
    </row>
    <row r="47" spans="2:4" ht="12.75">
      <c r="B47" s="16" t="s">
        <v>1041</v>
      </c>
      <c r="C47" s="16" t="s">
        <v>1081</v>
      </c>
      <c r="D47" s="16">
        <v>1227</v>
      </c>
    </row>
    <row r="48" spans="2:4" s="59" customFormat="1" ht="12.75">
      <c r="B48" s="59" t="s">
        <v>1324</v>
      </c>
      <c r="C48" s="59" t="s">
        <v>1085</v>
      </c>
      <c r="D48" s="59">
        <v>208</v>
      </c>
    </row>
    <row r="49" spans="2:4" s="59" customFormat="1" ht="13.5">
      <c r="B49" s="925" t="s">
        <v>1045</v>
      </c>
      <c r="C49" s="925" t="s">
        <v>1326</v>
      </c>
      <c r="D49" s="925">
        <v>138</v>
      </c>
    </row>
    <row r="50" spans="2:4" ht="13.5">
      <c r="B50" s="16" t="s">
        <v>1325</v>
      </c>
      <c r="D50" s="16">
        <f>SUM(D47:D49)</f>
        <v>1573</v>
      </c>
    </row>
    <row r="51" spans="2:4" ht="13.5">
      <c r="B51" s="59"/>
      <c r="C51" s="59"/>
      <c r="D51" s="59"/>
    </row>
    <row r="53" ht="13.5">
      <c r="A53" s="16" t="s">
        <v>1327</v>
      </c>
    </row>
    <row r="54" ht="13.5">
      <c r="A54" s="16" t="s">
        <v>1328</v>
      </c>
    </row>
    <row r="55" spans="2:4" ht="14.25">
      <c r="B55" s="108"/>
      <c r="C55" s="108"/>
      <c r="D55" s="108"/>
    </row>
  </sheetData>
  <sheetProtection insertColumns="0" insertRows="0" deleteColumns="0" deleteRows="0"/>
  <mergeCells count="22">
    <mergeCell ref="I4:I5"/>
    <mergeCell ref="B25:C25"/>
    <mergeCell ref="H4:H5"/>
    <mergeCell ref="B13:C13"/>
    <mergeCell ref="A37:I37"/>
    <mergeCell ref="D4:D5"/>
    <mergeCell ref="B10:C10"/>
    <mergeCell ref="B12:C12"/>
    <mergeCell ref="A3:A6"/>
    <mergeCell ref="F4:F5"/>
    <mergeCell ref="G4:G5"/>
    <mergeCell ref="E4:E5"/>
    <mergeCell ref="A35:I35"/>
    <mergeCell ref="D3:G3"/>
    <mergeCell ref="B24:C24"/>
    <mergeCell ref="B8:C8"/>
    <mergeCell ref="B9:C9"/>
    <mergeCell ref="B20:C20"/>
    <mergeCell ref="B15:C15"/>
    <mergeCell ref="B11:C11"/>
    <mergeCell ref="H3:I3"/>
    <mergeCell ref="B3:C6"/>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57"/>
  <sheetViews>
    <sheetView workbookViewId="0" topLeftCell="A22">
      <selection activeCell="F43" sqref="F43"/>
    </sheetView>
  </sheetViews>
  <sheetFormatPr defaultColWidth="9.140625" defaultRowHeight="15"/>
  <cols>
    <col min="1" max="1" width="3.421875" style="18" customWidth="1"/>
    <col min="2" max="2" width="16.7109375" style="18" customWidth="1"/>
    <col min="3" max="4" width="10.7109375" style="18" customWidth="1"/>
    <col min="5" max="5" width="11.421875" style="18" customWidth="1"/>
    <col min="6" max="6" width="12.140625" style="18" customWidth="1"/>
    <col min="7" max="14" width="10.7109375" style="18" customWidth="1"/>
    <col min="15" max="15" width="11.8515625" style="18" customWidth="1"/>
    <col min="16" max="16384" width="9.140625" style="18" customWidth="1"/>
  </cols>
  <sheetData>
    <row r="1" spans="1:12" ht="18" customHeight="1">
      <c r="A1" s="22" t="s">
        <v>605</v>
      </c>
      <c r="B1" s="17"/>
      <c r="C1" s="17"/>
      <c r="D1" s="17"/>
      <c r="E1" s="17"/>
      <c r="F1" s="17"/>
      <c r="G1" s="17"/>
      <c r="H1" s="17"/>
      <c r="I1" s="17"/>
      <c r="J1" s="17"/>
      <c r="K1" s="17"/>
      <c r="L1" s="17"/>
    </row>
    <row r="2" spans="1:12" ht="18" customHeight="1">
      <c r="A2" s="22"/>
      <c r="B2" s="17"/>
      <c r="C2" s="17"/>
      <c r="D2" s="17"/>
      <c r="E2" s="17"/>
      <c r="F2" s="17"/>
      <c r="G2" s="17"/>
      <c r="H2" s="17"/>
      <c r="I2" s="17"/>
      <c r="J2" s="17"/>
      <c r="K2" s="17"/>
      <c r="L2" s="17"/>
    </row>
    <row r="3" spans="1:12" ht="18" customHeight="1">
      <c r="A3" s="129" t="s">
        <v>606</v>
      </c>
      <c r="B3" s="17"/>
      <c r="C3" s="17"/>
      <c r="D3" s="17"/>
      <c r="E3" s="17"/>
      <c r="F3" s="17"/>
      <c r="G3" s="17"/>
      <c r="H3" s="17"/>
      <c r="I3" s="17"/>
      <c r="J3" s="17"/>
      <c r="K3" s="17"/>
      <c r="L3" s="17"/>
    </row>
    <row r="4" spans="1:14" ht="12.75" customHeight="1" thickBot="1">
      <c r="A4" s="17"/>
      <c r="B4" s="17"/>
      <c r="C4" s="17"/>
      <c r="D4" s="17"/>
      <c r="E4" s="17"/>
      <c r="F4" s="17"/>
      <c r="G4" s="17"/>
      <c r="H4" s="17"/>
      <c r="I4" s="17"/>
      <c r="J4" s="17"/>
      <c r="K4" s="23"/>
      <c r="L4" s="17"/>
      <c r="N4" s="23" t="s">
        <v>434</v>
      </c>
    </row>
    <row r="5" spans="1:14" ht="16.5" customHeight="1">
      <c r="A5" s="1450" t="s">
        <v>339</v>
      </c>
      <c r="B5" s="1439" t="s">
        <v>913</v>
      </c>
      <c r="C5" s="1430" t="s">
        <v>334</v>
      </c>
      <c r="D5" s="1431"/>
      <c r="E5" s="1442" t="s">
        <v>435</v>
      </c>
      <c r="F5" s="1443"/>
      <c r="G5" s="1443"/>
      <c r="H5" s="1443"/>
      <c r="I5" s="1443"/>
      <c r="J5" s="1443"/>
      <c r="K5" s="1443"/>
      <c r="L5" s="1444"/>
      <c r="M5" s="1430" t="s">
        <v>495</v>
      </c>
      <c r="N5" s="1431"/>
    </row>
    <row r="6" spans="1:14" ht="17.25" customHeight="1">
      <c r="A6" s="1451"/>
      <c r="B6" s="1440"/>
      <c r="C6" s="1448" t="s">
        <v>436</v>
      </c>
      <c r="D6" s="1437" t="s">
        <v>437</v>
      </c>
      <c r="E6" s="1445" t="s">
        <v>436</v>
      </c>
      <c r="F6" s="1446"/>
      <c r="G6" s="1446"/>
      <c r="H6" s="1446"/>
      <c r="I6" s="1447"/>
      <c r="J6" s="1453" t="s">
        <v>437</v>
      </c>
      <c r="K6" s="1453"/>
      <c r="L6" s="1454"/>
      <c r="M6" s="1448" t="s">
        <v>436</v>
      </c>
      <c r="N6" s="1437" t="s">
        <v>437</v>
      </c>
    </row>
    <row r="7" spans="1:14" ht="30.75" customHeight="1">
      <c r="A7" s="1451"/>
      <c r="B7" s="1441"/>
      <c r="C7" s="1449"/>
      <c r="D7" s="1438"/>
      <c r="E7" s="273" t="s">
        <v>438</v>
      </c>
      <c r="F7" s="274" t="s">
        <v>649</v>
      </c>
      <c r="G7" s="275" t="s">
        <v>650</v>
      </c>
      <c r="H7" s="274" t="s">
        <v>441</v>
      </c>
      <c r="I7" s="274" t="s">
        <v>375</v>
      </c>
      <c r="J7" s="274" t="s">
        <v>439</v>
      </c>
      <c r="K7" s="274" t="s">
        <v>342</v>
      </c>
      <c r="L7" s="276" t="s">
        <v>375</v>
      </c>
      <c r="M7" s="1449"/>
      <c r="N7" s="1438"/>
    </row>
    <row r="8" spans="1:14" s="19" customFormat="1" ht="13.5" customHeight="1" thickBot="1">
      <c r="A8" s="1452"/>
      <c r="B8" s="268" t="s">
        <v>414</v>
      </c>
      <c r="C8" s="269" t="s">
        <v>415</v>
      </c>
      <c r="D8" s="268" t="s">
        <v>416</v>
      </c>
      <c r="E8" s="269" t="s">
        <v>417</v>
      </c>
      <c r="F8" s="270" t="s">
        <v>418</v>
      </c>
      <c r="G8" s="271" t="s">
        <v>419</v>
      </c>
      <c r="H8" s="271" t="s">
        <v>420</v>
      </c>
      <c r="I8" s="270" t="s">
        <v>421</v>
      </c>
      <c r="J8" s="270" t="s">
        <v>422</v>
      </c>
      <c r="K8" s="270" t="s">
        <v>423</v>
      </c>
      <c r="L8" s="272" t="s">
        <v>460</v>
      </c>
      <c r="M8" s="269" t="s">
        <v>496</v>
      </c>
      <c r="N8" s="268" t="s">
        <v>497</v>
      </c>
    </row>
    <row r="9" spans="1:14" ht="13.5" customHeight="1">
      <c r="A9" s="266">
        <v>1</v>
      </c>
      <c r="B9" s="261"/>
      <c r="C9" s="163"/>
      <c r="D9" s="164"/>
      <c r="E9" s="165"/>
      <c r="F9" s="166"/>
      <c r="G9" s="167"/>
      <c r="H9" s="167"/>
      <c r="I9" s="166">
        <f>+E9+F9+G9+H9</f>
        <v>0</v>
      </c>
      <c r="J9" s="166"/>
      <c r="K9" s="166"/>
      <c r="L9" s="168">
        <f>J9+K9</f>
        <v>0</v>
      </c>
      <c r="M9" s="163">
        <f>I9-C9</f>
        <v>0</v>
      </c>
      <c r="N9" s="164">
        <f>L9-D9</f>
        <v>0</v>
      </c>
    </row>
    <row r="10" spans="1:14" ht="13.5" customHeight="1">
      <c r="A10" s="265">
        <f>A9+1</f>
        <v>2</v>
      </c>
      <c r="B10" s="262"/>
      <c r="C10" s="169"/>
      <c r="D10" s="170"/>
      <c r="E10" s="171"/>
      <c r="F10" s="172"/>
      <c r="G10" s="173"/>
      <c r="H10" s="173"/>
      <c r="I10" s="172">
        <f>+E10+F10+G10+H10</f>
        <v>0</v>
      </c>
      <c r="J10" s="172"/>
      <c r="K10" s="172"/>
      <c r="L10" s="168">
        <f>J10+K10</f>
        <v>0</v>
      </c>
      <c r="M10" s="163">
        <f>I10-C10</f>
        <v>0</v>
      </c>
      <c r="N10" s="164">
        <f>L10-D10</f>
        <v>0</v>
      </c>
    </row>
    <row r="11" spans="1:14" ht="13.5" customHeight="1">
      <c r="A11" s="265">
        <f>A10+1</f>
        <v>3</v>
      </c>
      <c r="B11" s="262"/>
      <c r="C11" s="169"/>
      <c r="D11" s="170"/>
      <c r="E11" s="171"/>
      <c r="F11" s="172"/>
      <c r="G11" s="173"/>
      <c r="H11" s="173"/>
      <c r="I11" s="172">
        <f>+E11+F11+G11+H11</f>
        <v>0</v>
      </c>
      <c r="J11" s="172"/>
      <c r="K11" s="172"/>
      <c r="L11" s="168">
        <f>J11+K11</f>
        <v>0</v>
      </c>
      <c r="M11" s="163">
        <f>I11-C11</f>
        <v>0</v>
      </c>
      <c r="N11" s="164">
        <f>L11-D11</f>
        <v>0</v>
      </c>
    </row>
    <row r="12" spans="1:14" ht="13.5" customHeight="1">
      <c r="A12" s="265">
        <f>A11+1</f>
        <v>4</v>
      </c>
      <c r="B12" s="262"/>
      <c r="C12" s="169"/>
      <c r="D12" s="170"/>
      <c r="E12" s="171"/>
      <c r="F12" s="172"/>
      <c r="G12" s="173"/>
      <c r="H12" s="173"/>
      <c r="I12" s="172">
        <f>+E12+F12+G12+H12</f>
        <v>0</v>
      </c>
      <c r="J12" s="172"/>
      <c r="K12" s="172"/>
      <c r="L12" s="168">
        <f>J12+K12</f>
        <v>0</v>
      </c>
      <c r="M12" s="163">
        <f>I12-C12</f>
        <v>0</v>
      </c>
      <c r="N12" s="164">
        <f>L12-D12</f>
        <v>0</v>
      </c>
    </row>
    <row r="13" spans="1:14" ht="13.5" customHeight="1" thickBot="1">
      <c r="A13" s="277">
        <f>A12+1</f>
        <v>5</v>
      </c>
      <c r="B13" s="263"/>
      <c r="C13" s="174"/>
      <c r="D13" s="175"/>
      <c r="E13" s="176"/>
      <c r="F13" s="177"/>
      <c r="G13" s="178"/>
      <c r="H13" s="178"/>
      <c r="I13" s="177">
        <f>+E13+F13+G13+H13</f>
        <v>0</v>
      </c>
      <c r="J13" s="177"/>
      <c r="K13" s="177"/>
      <c r="L13" s="168">
        <f>J13+K13</f>
        <v>0</v>
      </c>
      <c r="M13" s="163">
        <f>I13-C13</f>
        <v>0</v>
      </c>
      <c r="N13" s="164">
        <f>L13-D13</f>
        <v>0</v>
      </c>
    </row>
    <row r="14" spans="1:14" ht="12.75" customHeight="1" thickBot="1">
      <c r="A14" s="267">
        <f>A13+1</f>
        <v>6</v>
      </c>
      <c r="B14" s="264" t="s">
        <v>361</v>
      </c>
      <c r="C14" s="179">
        <f aca="true" t="shared" si="0" ref="C14:M14">SUM(C9:C13)</f>
        <v>0</v>
      </c>
      <c r="D14" s="180">
        <f t="shared" si="0"/>
        <v>0</v>
      </c>
      <c r="E14" s="181">
        <f t="shared" si="0"/>
        <v>0</v>
      </c>
      <c r="F14" s="182">
        <f t="shared" si="0"/>
        <v>0</v>
      </c>
      <c r="G14" s="182">
        <f t="shared" si="0"/>
        <v>0</v>
      </c>
      <c r="H14" s="182">
        <f t="shared" si="0"/>
        <v>0</v>
      </c>
      <c r="I14" s="182">
        <f t="shared" si="0"/>
        <v>0</v>
      </c>
      <c r="J14" s="182">
        <f t="shared" si="0"/>
        <v>0</v>
      </c>
      <c r="K14" s="182">
        <f t="shared" si="0"/>
        <v>0</v>
      </c>
      <c r="L14" s="182">
        <f t="shared" si="0"/>
        <v>0</v>
      </c>
      <c r="M14" s="179">
        <f t="shared" si="0"/>
        <v>0</v>
      </c>
      <c r="N14" s="183">
        <f>SUM(N9:N13)</f>
        <v>0</v>
      </c>
    </row>
    <row r="15" spans="1:12" ht="13.5" customHeight="1">
      <c r="A15" s="912" t="s">
        <v>1036</v>
      </c>
      <c r="B15" s="17"/>
      <c r="C15" s="17"/>
      <c r="D15" s="17"/>
      <c r="E15" s="17"/>
      <c r="F15" s="17"/>
      <c r="G15" s="17"/>
      <c r="H15" s="17"/>
      <c r="I15" s="17"/>
      <c r="J15" s="17"/>
      <c r="K15" s="17"/>
      <c r="L15" s="17"/>
    </row>
    <row r="16" spans="1:12" ht="13.5" customHeight="1">
      <c r="A16" s="912"/>
      <c r="B16" s="17"/>
      <c r="C16" s="17"/>
      <c r="D16" s="17"/>
      <c r="E16" s="17"/>
      <c r="F16" s="17"/>
      <c r="G16" s="17"/>
      <c r="H16" s="17"/>
      <c r="I16" s="17"/>
      <c r="J16" s="17"/>
      <c r="K16" s="17"/>
      <c r="L16" s="17"/>
    </row>
    <row r="17" spans="1:12" ht="13.5" customHeight="1">
      <c r="A17" s="12" t="s">
        <v>486</v>
      </c>
      <c r="B17" s="17"/>
      <c r="C17" s="17"/>
      <c r="D17" s="17"/>
      <c r="E17" s="17"/>
      <c r="F17" s="17"/>
      <c r="G17" s="17"/>
      <c r="H17" s="17"/>
      <c r="I17" s="17"/>
      <c r="J17" s="17"/>
      <c r="K17" s="17"/>
      <c r="L17" s="17"/>
    </row>
    <row r="18" spans="1:12" ht="13.5" customHeight="1">
      <c r="A18" s="12" t="s">
        <v>499</v>
      </c>
      <c r="B18" s="17"/>
      <c r="C18" s="17"/>
      <c r="D18" s="17"/>
      <c r="E18" s="17"/>
      <c r="F18" s="17"/>
      <c r="G18" s="17"/>
      <c r="H18" s="17"/>
      <c r="I18" s="17"/>
      <c r="J18" s="17"/>
      <c r="K18" s="17"/>
      <c r="L18" s="17"/>
    </row>
    <row r="19" spans="1:12" ht="13.5" customHeight="1">
      <c r="A19" s="17" t="s">
        <v>651</v>
      </c>
      <c r="B19" s="17"/>
      <c r="C19" s="17"/>
      <c r="D19" s="17"/>
      <c r="E19" s="17"/>
      <c r="F19" s="17"/>
      <c r="G19" s="17"/>
      <c r="H19" s="17"/>
      <c r="I19" s="17"/>
      <c r="J19" s="17"/>
      <c r="K19" s="17"/>
      <c r="L19" s="17"/>
    </row>
    <row r="20" spans="1:12" ht="13.5" customHeight="1">
      <c r="A20" s="17" t="s">
        <v>652</v>
      </c>
      <c r="B20" s="203"/>
      <c r="C20" s="203"/>
      <c r="D20" s="203"/>
      <c r="E20" s="203"/>
      <c r="F20" s="203"/>
      <c r="G20" s="203"/>
      <c r="H20" s="203"/>
      <c r="I20" s="203"/>
      <c r="J20" s="203"/>
      <c r="K20" s="203"/>
      <c r="L20" s="203"/>
    </row>
    <row r="21" spans="1:14" ht="13.5" customHeight="1">
      <c r="A21" s="24"/>
      <c r="B21" s="20"/>
      <c r="C21" s="20"/>
      <c r="D21" s="20"/>
      <c r="E21" s="20"/>
      <c r="F21" s="20"/>
      <c r="G21" s="20"/>
      <c r="H21" s="20"/>
      <c r="I21" s="20"/>
      <c r="J21" s="20"/>
      <c r="K21" s="20"/>
      <c r="L21" s="20"/>
      <c r="N21" s="21"/>
    </row>
    <row r="22" spans="1:12" s="6" customFormat="1" ht="18" customHeight="1">
      <c r="A22" s="129" t="s">
        <v>607</v>
      </c>
      <c r="B22" s="12"/>
      <c r="C22" s="12"/>
      <c r="D22" s="12"/>
      <c r="E22" s="12"/>
      <c r="F22" s="12"/>
      <c r="G22" s="12"/>
      <c r="H22" s="12"/>
      <c r="I22" s="12"/>
      <c r="J22" s="12"/>
      <c r="K22" s="12"/>
      <c r="L22" s="5"/>
    </row>
    <row r="23" spans="1:14" s="6" customFormat="1" ht="13.5" customHeight="1" thickBot="1">
      <c r="A23" s="12"/>
      <c r="B23" s="12"/>
      <c r="C23" s="12"/>
      <c r="D23" s="12"/>
      <c r="E23" s="12"/>
      <c r="F23" s="12"/>
      <c r="G23" s="12"/>
      <c r="H23" s="12"/>
      <c r="I23" s="12"/>
      <c r="J23" s="12"/>
      <c r="L23" s="5"/>
      <c r="N23" s="23" t="s">
        <v>434</v>
      </c>
    </row>
    <row r="24" spans="1:14" s="6" customFormat="1" ht="19.5" customHeight="1">
      <c r="A24" s="1450" t="s">
        <v>339</v>
      </c>
      <c r="B24" s="1427" t="s">
        <v>498</v>
      </c>
      <c r="C24" s="1430" t="s">
        <v>334</v>
      </c>
      <c r="D24" s="1431"/>
      <c r="E24" s="1432" t="s">
        <v>435</v>
      </c>
      <c r="F24" s="1399"/>
      <c r="G24" s="1399"/>
      <c r="H24" s="1399"/>
      <c r="I24" s="1399"/>
      <c r="J24" s="1399"/>
      <c r="K24" s="1399"/>
      <c r="L24" s="1433"/>
      <c r="M24" s="1430" t="s">
        <v>495</v>
      </c>
      <c r="N24" s="1431"/>
    </row>
    <row r="25" spans="1:14" s="6" customFormat="1" ht="19.5" customHeight="1">
      <c r="A25" s="1451"/>
      <c r="B25" s="1428"/>
      <c r="C25" s="1448" t="s">
        <v>436</v>
      </c>
      <c r="D25" s="1437" t="s">
        <v>437</v>
      </c>
      <c r="E25" s="1434" t="s">
        <v>436</v>
      </c>
      <c r="F25" s="1435"/>
      <c r="G25" s="1435"/>
      <c r="H25" s="1435"/>
      <c r="I25" s="1435"/>
      <c r="J25" s="1436" t="s">
        <v>437</v>
      </c>
      <c r="K25" s="1436"/>
      <c r="L25" s="1436"/>
      <c r="M25" s="1448" t="s">
        <v>436</v>
      </c>
      <c r="N25" s="1437" t="s">
        <v>437</v>
      </c>
    </row>
    <row r="26" spans="1:14" s="6" customFormat="1" ht="31.5" customHeight="1">
      <c r="A26" s="1451"/>
      <c r="B26" s="1429"/>
      <c r="C26" s="1449"/>
      <c r="D26" s="1438"/>
      <c r="E26" s="251" t="s">
        <v>438</v>
      </c>
      <c r="F26" s="274" t="s">
        <v>649</v>
      </c>
      <c r="G26" s="275" t="s">
        <v>650</v>
      </c>
      <c r="H26" s="274" t="s">
        <v>441</v>
      </c>
      <c r="I26" s="238" t="s">
        <v>375</v>
      </c>
      <c r="J26" s="238" t="s">
        <v>440</v>
      </c>
      <c r="K26" s="238" t="s">
        <v>342</v>
      </c>
      <c r="L26" s="280" t="s">
        <v>375</v>
      </c>
      <c r="M26" s="1449"/>
      <c r="N26" s="1438"/>
    </row>
    <row r="27" spans="1:14" s="7" customFormat="1" ht="13.5" customHeight="1" thickBot="1">
      <c r="A27" s="1452"/>
      <c r="B27" s="278" t="s">
        <v>414</v>
      </c>
      <c r="C27" s="269" t="s">
        <v>415</v>
      </c>
      <c r="D27" s="268" t="s">
        <v>416</v>
      </c>
      <c r="E27" s="249" t="s">
        <v>417</v>
      </c>
      <c r="F27" s="250" t="s">
        <v>418</v>
      </c>
      <c r="G27" s="279" t="s">
        <v>419</v>
      </c>
      <c r="H27" s="279" t="s">
        <v>420</v>
      </c>
      <c r="I27" s="250" t="s">
        <v>421</v>
      </c>
      <c r="J27" s="250" t="s">
        <v>422</v>
      </c>
      <c r="K27" s="250" t="s">
        <v>423</v>
      </c>
      <c r="L27" s="151" t="s">
        <v>460</v>
      </c>
      <c r="M27" s="269" t="s">
        <v>496</v>
      </c>
      <c r="N27" s="268" t="s">
        <v>497</v>
      </c>
    </row>
    <row r="28" spans="1:14" s="6" customFormat="1" ht="13.5" customHeight="1">
      <c r="A28" s="266">
        <v>1</v>
      </c>
      <c r="B28" s="261" t="s">
        <v>1037</v>
      </c>
      <c r="C28" s="163"/>
      <c r="D28" s="164">
        <v>3413</v>
      </c>
      <c r="E28" s="165"/>
      <c r="F28" s="166"/>
      <c r="G28" s="167"/>
      <c r="H28" s="167"/>
      <c r="I28" s="166">
        <f>+E28+F28+G28+H28</f>
        <v>0</v>
      </c>
      <c r="J28" s="166"/>
      <c r="K28" s="166">
        <v>3962</v>
      </c>
      <c r="L28" s="168">
        <f>J28+K28</f>
        <v>3962</v>
      </c>
      <c r="M28" s="163">
        <f>I28-C28</f>
        <v>0</v>
      </c>
      <c r="N28" s="164">
        <f>L28-D28</f>
        <v>549</v>
      </c>
    </row>
    <row r="29" spans="1:14" s="6" customFormat="1" ht="13.5" customHeight="1" thickBot="1">
      <c r="A29" s="277">
        <v>2</v>
      </c>
      <c r="B29" s="263"/>
      <c r="C29" s="174"/>
      <c r="D29" s="175"/>
      <c r="E29" s="176"/>
      <c r="F29" s="177"/>
      <c r="G29" s="178"/>
      <c r="H29" s="178"/>
      <c r="I29" s="177">
        <f>+E29+F29+G29+H29</f>
        <v>0</v>
      </c>
      <c r="J29" s="177"/>
      <c r="K29" s="177"/>
      <c r="L29" s="168">
        <f>J29+K29</f>
        <v>0</v>
      </c>
      <c r="M29" s="163">
        <f>I29-C29</f>
        <v>0</v>
      </c>
      <c r="N29" s="164">
        <f>L29-D29</f>
        <v>0</v>
      </c>
    </row>
    <row r="30" spans="1:14" s="6" customFormat="1" ht="12.75" customHeight="1" thickBot="1">
      <c r="A30" s="267">
        <f>A29+1</f>
        <v>3</v>
      </c>
      <c r="B30" s="264" t="s">
        <v>361</v>
      </c>
      <c r="C30" s="179">
        <f aca="true" t="shared" si="1" ref="C30:N30">SUM(C28:C29)</f>
        <v>0</v>
      </c>
      <c r="D30" s="180">
        <f t="shared" si="1"/>
        <v>3413</v>
      </c>
      <c r="E30" s="181">
        <f t="shared" si="1"/>
        <v>0</v>
      </c>
      <c r="F30" s="182">
        <f t="shared" si="1"/>
        <v>0</v>
      </c>
      <c r="G30" s="182">
        <f t="shared" si="1"/>
        <v>0</v>
      </c>
      <c r="H30" s="182">
        <f t="shared" si="1"/>
        <v>0</v>
      </c>
      <c r="I30" s="182">
        <f t="shared" si="1"/>
        <v>0</v>
      </c>
      <c r="J30" s="182">
        <f t="shared" si="1"/>
        <v>0</v>
      </c>
      <c r="K30" s="182">
        <f t="shared" si="1"/>
        <v>3962</v>
      </c>
      <c r="L30" s="182">
        <f t="shared" si="1"/>
        <v>3962</v>
      </c>
      <c r="M30" s="179">
        <f t="shared" si="1"/>
        <v>0</v>
      </c>
      <c r="N30" s="183">
        <f t="shared" si="1"/>
        <v>549</v>
      </c>
    </row>
    <row r="31" spans="1:12" s="6" customFormat="1" ht="13.5">
      <c r="A31" s="12"/>
      <c r="B31" s="12"/>
      <c r="C31" s="12"/>
      <c r="D31" s="12"/>
      <c r="E31" s="12"/>
      <c r="F31" s="12"/>
      <c r="G31" s="12"/>
      <c r="H31" s="12"/>
      <c r="I31" s="12"/>
      <c r="J31" s="12"/>
      <c r="K31" s="12"/>
      <c r="L31" s="5"/>
    </row>
    <row r="32" spans="1:12" s="6" customFormat="1" ht="13.5">
      <c r="A32" s="12" t="s">
        <v>486</v>
      </c>
      <c r="B32" s="12"/>
      <c r="C32" s="12"/>
      <c r="D32" s="12"/>
      <c r="E32" s="12"/>
      <c r="F32" s="12"/>
      <c r="G32" s="12"/>
      <c r="H32" s="12"/>
      <c r="I32" s="12"/>
      <c r="J32" s="12"/>
      <c r="K32" s="12"/>
      <c r="L32" s="5"/>
    </row>
    <row r="33" spans="1:12" s="6" customFormat="1" ht="13.5">
      <c r="A33" s="12" t="s">
        <v>499</v>
      </c>
      <c r="B33" s="12"/>
      <c r="C33" s="12"/>
      <c r="D33" s="12"/>
      <c r="E33" s="12"/>
      <c r="F33" s="12"/>
      <c r="G33" s="12"/>
      <c r="H33" s="12"/>
      <c r="I33" s="12"/>
      <c r="J33" s="12"/>
      <c r="K33" s="12"/>
      <c r="L33" s="5"/>
    </row>
    <row r="34" spans="1:12" s="6" customFormat="1" ht="13.5">
      <c r="A34" s="17" t="s">
        <v>745</v>
      </c>
      <c r="B34" s="12"/>
      <c r="C34" s="12"/>
      <c r="D34" s="12"/>
      <c r="E34" s="12"/>
      <c r="F34" s="12"/>
      <c r="G34" s="12"/>
      <c r="H34" s="12"/>
      <c r="I34" s="12"/>
      <c r="J34" s="12"/>
      <c r="K34" s="12"/>
      <c r="L34" s="5"/>
    </row>
    <row r="35" spans="1:12" s="6" customFormat="1" ht="13.5">
      <c r="A35" s="17" t="s">
        <v>751</v>
      </c>
      <c r="B35" s="12"/>
      <c r="C35" s="12"/>
      <c r="D35" s="12"/>
      <c r="E35" s="12"/>
      <c r="F35" s="12"/>
      <c r="G35" s="12"/>
      <c r="H35" s="12"/>
      <c r="I35" s="12"/>
      <c r="J35" s="12"/>
      <c r="K35" s="12"/>
      <c r="L35" s="5"/>
    </row>
    <row r="36" spans="1:12" s="6" customFormat="1" ht="13.5">
      <c r="A36" s="12"/>
      <c r="B36" s="12"/>
      <c r="C36" s="12"/>
      <c r="D36" s="12"/>
      <c r="E36" s="12"/>
      <c r="F36" s="12"/>
      <c r="G36" s="12"/>
      <c r="H36" s="12"/>
      <c r="I36" s="12"/>
      <c r="J36" s="12"/>
      <c r="K36" s="12"/>
      <c r="L36" s="5"/>
    </row>
    <row r="37" spans="1:14" s="6" customFormat="1" ht="13.5">
      <c r="A37" s="47" t="s">
        <v>522</v>
      </c>
      <c r="B37" s="15"/>
      <c r="C37" s="15"/>
      <c r="D37" s="15"/>
      <c r="E37" s="15"/>
      <c r="F37" s="15"/>
      <c r="G37" s="15"/>
      <c r="H37" s="15"/>
      <c r="I37" s="15"/>
      <c r="J37" s="15"/>
      <c r="K37" s="15"/>
      <c r="L37" s="9"/>
      <c r="N37" s="10"/>
    </row>
    <row r="38" spans="1:14" s="6" customFormat="1" ht="27" customHeight="1">
      <c r="A38" s="1426" t="s">
        <v>922</v>
      </c>
      <c r="B38" s="1426"/>
      <c r="C38" s="1426"/>
      <c r="D38" s="1426"/>
      <c r="E38" s="1426"/>
      <c r="F38" s="1426"/>
      <c r="G38" s="1426"/>
      <c r="H38" s="1426"/>
      <c r="I38" s="1426"/>
      <c r="J38" s="1426"/>
      <c r="K38" s="1426"/>
      <c r="L38" s="1426"/>
      <c r="M38" s="1426"/>
      <c r="N38" s="10"/>
    </row>
    <row r="39" spans="1:14" s="6" customFormat="1" ht="27.75" customHeight="1">
      <c r="A39" s="1426" t="s">
        <v>923</v>
      </c>
      <c r="B39" s="1426"/>
      <c r="C39" s="1426"/>
      <c r="D39" s="1426"/>
      <c r="E39" s="1426"/>
      <c r="F39" s="1426"/>
      <c r="G39" s="1426"/>
      <c r="H39" s="1426"/>
      <c r="I39" s="1426"/>
      <c r="J39" s="1426"/>
      <c r="K39" s="1426"/>
      <c r="L39" s="1426"/>
      <c r="M39" s="1426"/>
      <c r="N39" s="10"/>
    </row>
    <row r="41" spans="1:12" ht="13.5">
      <c r="A41" s="12" t="s">
        <v>976</v>
      </c>
      <c r="B41" s="12"/>
      <c r="C41" s="12"/>
      <c r="D41" s="12"/>
      <c r="E41" s="12"/>
      <c r="F41" s="12"/>
      <c r="G41" s="12"/>
      <c r="H41" s="12"/>
      <c r="I41" s="12"/>
      <c r="J41" s="12"/>
      <c r="K41" s="109"/>
      <c r="L41" s="863"/>
    </row>
    <row r="42" spans="1:12" ht="13.5">
      <c r="A42" s="12" t="s">
        <v>1048</v>
      </c>
      <c r="B42" s="12"/>
      <c r="C42" s="12"/>
      <c r="D42" s="12"/>
      <c r="E42" s="12"/>
      <c r="F42" s="12"/>
      <c r="G42" s="12"/>
      <c r="H42" s="12"/>
      <c r="I42" s="12"/>
      <c r="J42" s="12"/>
      <c r="K42" s="109"/>
      <c r="L42" s="863"/>
    </row>
    <row r="43" spans="1:12" ht="13.5">
      <c r="A43" s="12" t="s">
        <v>1038</v>
      </c>
      <c r="B43" s="12"/>
      <c r="C43" s="12"/>
      <c r="D43" s="12"/>
      <c r="E43" s="12"/>
      <c r="F43" s="12"/>
      <c r="G43" s="12"/>
      <c r="H43" s="12"/>
      <c r="I43" s="12"/>
      <c r="J43" s="12"/>
      <c r="K43" s="109"/>
      <c r="L43" s="863"/>
    </row>
    <row r="44" spans="1:12" ht="13.5">
      <c r="A44" s="12" t="s">
        <v>1039</v>
      </c>
      <c r="B44" s="12"/>
      <c r="C44" s="12"/>
      <c r="D44" s="12"/>
      <c r="E44" s="12"/>
      <c r="F44" s="12"/>
      <c r="G44" s="12"/>
      <c r="H44" s="12"/>
      <c r="I44" s="12"/>
      <c r="J44" s="12"/>
      <c r="K44" s="109"/>
      <c r="L44" s="863"/>
    </row>
    <row r="45" spans="1:12" ht="13.5">
      <c r="A45" s="12"/>
      <c r="B45" s="12"/>
      <c r="C45" s="12"/>
      <c r="D45" s="12"/>
      <c r="E45" s="12"/>
      <c r="F45" s="12"/>
      <c r="G45" s="12"/>
      <c r="H45" s="12"/>
      <c r="I45" s="12"/>
      <c r="J45" s="12"/>
      <c r="K45" s="109"/>
      <c r="L45" s="863"/>
    </row>
    <row r="46" spans="1:12" ht="13.5">
      <c r="A46" s="12" t="s">
        <v>1040</v>
      </c>
      <c r="B46" s="12"/>
      <c r="C46" s="12"/>
      <c r="D46" s="12"/>
      <c r="E46" s="12"/>
      <c r="F46" s="12"/>
      <c r="G46" s="12"/>
      <c r="H46" s="12"/>
      <c r="I46" s="12"/>
      <c r="J46" s="12"/>
      <c r="K46" s="109"/>
      <c r="L46" s="863"/>
    </row>
    <row r="47" spans="1:12" ht="13.5">
      <c r="A47" s="12" t="s">
        <v>1041</v>
      </c>
      <c r="B47" s="12" t="s">
        <v>1042</v>
      </c>
      <c r="C47" s="234"/>
      <c r="D47" s="12"/>
      <c r="E47" s="12"/>
      <c r="F47" s="12"/>
      <c r="G47" s="12"/>
      <c r="H47" s="12">
        <v>1518</v>
      </c>
      <c r="I47" s="12" t="s">
        <v>753</v>
      </c>
      <c r="J47" s="12"/>
      <c r="K47" s="109"/>
      <c r="L47" s="863"/>
    </row>
    <row r="48" spans="1:12" ht="13.5">
      <c r="A48" s="12" t="s">
        <v>1043</v>
      </c>
      <c r="B48" s="12" t="s">
        <v>1044</v>
      </c>
      <c r="C48" s="12"/>
      <c r="D48" s="12"/>
      <c r="E48" s="12"/>
      <c r="F48" s="12"/>
      <c r="G48" s="12"/>
      <c r="H48" s="12">
        <v>2334</v>
      </c>
      <c r="I48" s="12" t="s">
        <v>753</v>
      </c>
      <c r="J48" s="12"/>
      <c r="K48" s="109"/>
      <c r="L48" s="863"/>
    </row>
    <row r="49" spans="1:12" ht="13.5">
      <c r="A49" s="835" t="s">
        <v>1045</v>
      </c>
      <c r="B49" s="835" t="s">
        <v>1046</v>
      </c>
      <c r="C49" s="835"/>
      <c r="D49" s="835"/>
      <c r="E49" s="835"/>
      <c r="F49" s="835"/>
      <c r="G49" s="835"/>
      <c r="H49" s="835">
        <v>110</v>
      </c>
      <c r="I49" s="835" t="s">
        <v>753</v>
      </c>
      <c r="J49" s="32"/>
      <c r="K49" s="913"/>
      <c r="L49" s="863"/>
    </row>
    <row r="50" spans="1:12" ht="13.5">
      <c r="A50" s="32" t="s">
        <v>1047</v>
      </c>
      <c r="B50" s="32"/>
      <c r="C50" s="32"/>
      <c r="D50" s="32"/>
      <c r="E50" s="32"/>
      <c r="F50" s="32"/>
      <c r="G50" s="32"/>
      <c r="H50" s="32">
        <f>SUM(H47:H49)</f>
        <v>3962</v>
      </c>
      <c r="I50" s="32" t="s">
        <v>753</v>
      </c>
      <c r="J50" s="32"/>
      <c r="K50" s="913"/>
      <c r="L50" s="863"/>
    </row>
    <row r="51" spans="1:12" ht="13.5">
      <c r="A51" s="12"/>
      <c r="B51" s="12"/>
      <c r="C51" s="12"/>
      <c r="D51" s="12"/>
      <c r="E51" s="12"/>
      <c r="F51" s="12"/>
      <c r="G51" s="12"/>
      <c r="H51" s="12"/>
      <c r="I51" s="12"/>
      <c r="J51" s="12"/>
      <c r="K51" s="109"/>
      <c r="L51" s="863"/>
    </row>
    <row r="52" spans="1:12" ht="13.5">
      <c r="A52" s="12" t="s">
        <v>1050</v>
      </c>
      <c r="B52" s="12"/>
      <c r="C52" s="12"/>
      <c r="D52" s="12"/>
      <c r="E52" s="12"/>
      <c r="F52" s="12"/>
      <c r="G52" s="12"/>
      <c r="H52" s="12"/>
      <c r="I52" s="12"/>
      <c r="J52" s="12"/>
      <c r="K52" s="109"/>
      <c r="L52" s="863"/>
    </row>
    <row r="53" spans="1:12" ht="13.5">
      <c r="A53" s="12" t="s">
        <v>1051</v>
      </c>
      <c r="B53" s="12"/>
      <c r="C53" s="12"/>
      <c r="D53" s="12"/>
      <c r="E53" s="12"/>
      <c r="F53" s="12"/>
      <c r="G53" s="12"/>
      <c r="H53" s="12"/>
      <c r="I53" s="12"/>
      <c r="J53" s="12"/>
      <c r="K53" s="109"/>
      <c r="L53" s="863"/>
    </row>
    <row r="54" spans="1:12" ht="13.5">
      <c r="A54" s="12" t="s">
        <v>1049</v>
      </c>
      <c r="B54" s="12"/>
      <c r="C54" s="12"/>
      <c r="D54" s="12"/>
      <c r="E54" s="12"/>
      <c r="F54" s="12"/>
      <c r="G54" s="12"/>
      <c r="H54" s="12"/>
      <c r="I54" s="12"/>
      <c r="J54" s="12"/>
      <c r="K54" s="109"/>
      <c r="L54" s="863"/>
    </row>
    <row r="55" spans="1:12" ht="13.5">
      <c r="A55" s="12" t="s">
        <v>1052</v>
      </c>
      <c r="B55" s="12"/>
      <c r="C55" s="12"/>
      <c r="D55" s="12"/>
      <c r="E55" s="12"/>
      <c r="F55" s="12"/>
      <c r="G55" s="12"/>
      <c r="H55" s="12"/>
      <c r="I55" s="12"/>
      <c r="J55" s="12"/>
      <c r="K55" s="109"/>
      <c r="L55" s="863"/>
    </row>
    <row r="56" spans="1:12" ht="13.5">
      <c r="A56" s="12" t="s">
        <v>1053</v>
      </c>
      <c r="B56" s="12"/>
      <c r="C56" s="12"/>
      <c r="D56" s="12"/>
      <c r="E56" s="12"/>
      <c r="F56" s="12"/>
      <c r="G56" s="12"/>
      <c r="H56" s="12"/>
      <c r="I56" s="12"/>
      <c r="J56" s="12"/>
      <c r="K56" s="109"/>
      <c r="L56" s="863"/>
    </row>
    <row r="57" spans="1:12" ht="13.5">
      <c r="A57" s="12" t="s">
        <v>1054</v>
      </c>
      <c r="B57" s="12"/>
      <c r="C57" s="12"/>
      <c r="D57" s="12"/>
      <c r="E57" s="12"/>
      <c r="F57" s="12"/>
      <c r="G57" s="12"/>
      <c r="H57" s="12"/>
      <c r="I57" s="12"/>
      <c r="J57" s="12"/>
      <c r="K57" s="109"/>
      <c r="L57" s="863"/>
    </row>
  </sheetData>
  <sheetProtection insertRows="0" deleteRows="0"/>
  <mergeCells count="24">
    <mergeCell ref="A5:A8"/>
    <mergeCell ref="A24:A27"/>
    <mergeCell ref="J6:L6"/>
    <mergeCell ref="C6:C7"/>
    <mergeCell ref="C5:D5"/>
    <mergeCell ref="M25:M26"/>
    <mergeCell ref="D6:D7"/>
    <mergeCell ref="N6:N7"/>
    <mergeCell ref="B5:B7"/>
    <mergeCell ref="E5:L5"/>
    <mergeCell ref="E6:I6"/>
    <mergeCell ref="N25:N26"/>
    <mergeCell ref="M5:N5"/>
    <mergeCell ref="M6:M7"/>
    <mergeCell ref="C25:C26"/>
    <mergeCell ref="D25:D26"/>
    <mergeCell ref="A39:M39"/>
    <mergeCell ref="B24:B26"/>
    <mergeCell ref="C24:D24"/>
    <mergeCell ref="E24:L24"/>
    <mergeCell ref="M24:N24"/>
    <mergeCell ref="E25:I25"/>
    <mergeCell ref="J25:L25"/>
    <mergeCell ref="A38:M38"/>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I13 L9:N13"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4">
      <selection activeCell="M8" sqref="M8"/>
    </sheetView>
  </sheetViews>
  <sheetFormatPr defaultColWidth="9.140625" defaultRowHeight="15"/>
  <cols>
    <col min="1" max="1" width="3.57421875" style="16" customWidth="1"/>
    <col min="2" max="2" width="6.28125" style="16" customWidth="1"/>
    <col min="3" max="3" width="10.57421875" style="63" customWidth="1"/>
    <col min="4" max="5" width="12.28125" style="63" customWidth="1"/>
    <col min="6" max="6" width="6.140625" style="63" customWidth="1"/>
    <col min="7" max="7" width="8.421875" style="63" customWidth="1"/>
    <col min="8" max="11" width="9.7109375" style="63" customWidth="1"/>
    <col min="12" max="12" width="9.7109375" style="16" customWidth="1"/>
    <col min="13" max="16384" width="9.140625" style="16" customWidth="1"/>
  </cols>
  <sheetData>
    <row r="1" spans="1:13" ht="15">
      <c r="A1" s="11" t="s">
        <v>736</v>
      </c>
      <c r="B1" s="12"/>
      <c r="C1" s="62"/>
      <c r="D1" s="62"/>
      <c r="E1" s="62"/>
      <c r="F1" s="62"/>
      <c r="G1" s="62"/>
      <c r="H1" s="62"/>
      <c r="I1" s="62"/>
      <c r="J1" s="62"/>
      <c r="K1" s="62"/>
      <c r="L1" s="12"/>
      <c r="M1" s="12"/>
    </row>
    <row r="2" spans="1:13" ht="14.25" thickBot="1">
      <c r="A2" s="12"/>
      <c r="B2" s="12"/>
      <c r="C2" s="62"/>
      <c r="D2" s="62"/>
      <c r="E2" s="62"/>
      <c r="F2" s="62"/>
      <c r="G2" s="62"/>
      <c r="H2" s="62"/>
      <c r="I2" s="62"/>
      <c r="J2" s="62"/>
      <c r="K2" s="62"/>
      <c r="M2" s="138" t="s">
        <v>359</v>
      </c>
    </row>
    <row r="3" spans="1:13" ht="15" customHeight="1">
      <c r="A3" s="1458" t="s">
        <v>339</v>
      </c>
      <c r="B3" s="1455" t="s">
        <v>344</v>
      </c>
      <c r="C3" s="1455"/>
      <c r="D3" s="1455"/>
      <c r="E3" s="1455"/>
      <c r="F3" s="1455"/>
      <c r="G3" s="1455"/>
      <c r="H3" s="1462" t="s">
        <v>733</v>
      </c>
      <c r="I3" s="1460" t="s">
        <v>346</v>
      </c>
      <c r="J3" s="1461"/>
      <c r="K3" s="226" t="s">
        <v>347</v>
      </c>
      <c r="L3" s="537" t="s">
        <v>345</v>
      </c>
      <c r="M3" s="1362" t="s">
        <v>738</v>
      </c>
    </row>
    <row r="4" spans="1:13" ht="48.75" customHeight="1">
      <c r="A4" s="1459"/>
      <c r="B4" s="1456"/>
      <c r="C4" s="1456"/>
      <c r="D4" s="1456"/>
      <c r="E4" s="1456"/>
      <c r="F4" s="1456"/>
      <c r="G4" s="1456"/>
      <c r="H4" s="1463"/>
      <c r="I4" s="153" t="s">
        <v>503</v>
      </c>
      <c r="J4" s="540" t="s">
        <v>737</v>
      </c>
      <c r="K4" s="227" t="s">
        <v>348</v>
      </c>
      <c r="L4" s="538" t="s">
        <v>504</v>
      </c>
      <c r="M4" s="1363"/>
    </row>
    <row r="5" spans="1:13" ht="15.75" customHeight="1">
      <c r="A5" s="465"/>
      <c r="B5" s="1457"/>
      <c r="C5" s="1457"/>
      <c r="D5" s="1457"/>
      <c r="E5" s="1457"/>
      <c r="F5" s="1457"/>
      <c r="G5" s="1457"/>
      <c r="H5" s="252" t="s">
        <v>414</v>
      </c>
      <c r="I5" s="154" t="s">
        <v>415</v>
      </c>
      <c r="J5" s="154" t="s">
        <v>416</v>
      </c>
      <c r="K5" s="154" t="s">
        <v>417</v>
      </c>
      <c r="L5" s="539" t="s">
        <v>505</v>
      </c>
      <c r="M5" s="1363"/>
    </row>
    <row r="6" spans="1:13" ht="13.5">
      <c r="A6" s="466">
        <v>1</v>
      </c>
      <c r="B6" s="253" t="s">
        <v>506</v>
      </c>
      <c r="C6" s="155"/>
      <c r="D6" s="155"/>
      <c r="E6" s="155"/>
      <c r="F6" s="155"/>
      <c r="G6" s="256"/>
      <c r="H6" s="622">
        <f>SUM(H7:H11)+H14+H15</f>
        <v>94265</v>
      </c>
      <c r="I6" s="623">
        <f>SUM(I7:I11)+I14+I15</f>
        <v>28478</v>
      </c>
      <c r="J6" s="623">
        <f>SUM(J7:J11)+J14+J15</f>
        <v>19308</v>
      </c>
      <c r="K6" s="623">
        <f>SUM(K7:K11)+K14+K15</f>
        <v>16684</v>
      </c>
      <c r="L6" s="624">
        <f>SUM(L7:L11)+L14+L15</f>
        <v>106059</v>
      </c>
      <c r="M6" s="1464"/>
    </row>
    <row r="7" spans="1:13" ht="13.5">
      <c r="A7" s="467">
        <f aca="true" t="shared" si="0" ref="A7:A15">A6+1</f>
        <v>2</v>
      </c>
      <c r="B7" s="260" t="s">
        <v>341</v>
      </c>
      <c r="C7" s="156" t="s">
        <v>349</v>
      </c>
      <c r="D7" s="157"/>
      <c r="E7" s="157"/>
      <c r="F7" s="157"/>
      <c r="G7" s="257"/>
      <c r="H7" s="625">
        <f>'11.a'!C3</f>
        <v>1475</v>
      </c>
      <c r="I7" s="626">
        <f>'11.a'!C8</f>
        <v>10</v>
      </c>
      <c r="J7" s="626">
        <f>'11.a'!C4</f>
        <v>10</v>
      </c>
      <c r="K7" s="626">
        <f>'11.a'!C14</f>
        <v>0</v>
      </c>
      <c r="L7" s="627">
        <f aca="true" t="shared" si="1" ref="L7:L15">H7+I7-K7</f>
        <v>1485</v>
      </c>
      <c r="M7" s="636">
        <v>0</v>
      </c>
    </row>
    <row r="8" spans="1:13" ht="13.5">
      <c r="A8" s="468">
        <f t="shared" si="0"/>
        <v>3</v>
      </c>
      <c r="B8" s="254"/>
      <c r="C8" s="158" t="s">
        <v>350</v>
      </c>
      <c r="D8" s="159"/>
      <c r="E8" s="159"/>
      <c r="F8" s="159"/>
      <c r="G8" s="258"/>
      <c r="H8" s="628">
        <f>'11.b'!C3</f>
        <v>39561</v>
      </c>
      <c r="I8" s="629">
        <f>'11.b'!C14</f>
        <v>23200</v>
      </c>
      <c r="J8" s="630">
        <f>'11.b'!C5</f>
        <v>19000</v>
      </c>
      <c r="K8" s="629">
        <f>'11.b'!C25</f>
        <v>15882</v>
      </c>
      <c r="L8" s="631">
        <f t="shared" si="1"/>
        <v>46879</v>
      </c>
      <c r="M8" s="637">
        <v>2498</v>
      </c>
    </row>
    <row r="9" spans="1:13" ht="13.5">
      <c r="A9" s="468">
        <f t="shared" si="0"/>
        <v>4</v>
      </c>
      <c r="B9" s="254"/>
      <c r="C9" s="158" t="s">
        <v>351</v>
      </c>
      <c r="D9" s="159"/>
      <c r="E9" s="159"/>
      <c r="F9" s="159"/>
      <c r="G9" s="258"/>
      <c r="H9" s="628">
        <f>'11.c'!C3</f>
        <v>634</v>
      </c>
      <c r="I9" s="629">
        <f>'11.c'!C7</f>
        <v>274</v>
      </c>
      <c r="J9" s="632">
        <v>0</v>
      </c>
      <c r="K9" s="629">
        <f>'11.c'!C8</f>
        <v>429</v>
      </c>
      <c r="L9" s="631">
        <f t="shared" si="1"/>
        <v>479</v>
      </c>
      <c r="M9" s="637">
        <v>0</v>
      </c>
    </row>
    <row r="10" spans="1:13" ht="13.5">
      <c r="A10" s="468">
        <f t="shared" si="0"/>
        <v>5</v>
      </c>
      <c r="B10" s="254"/>
      <c r="C10" s="158" t="s">
        <v>352</v>
      </c>
      <c r="D10" s="159"/>
      <c r="E10" s="159"/>
      <c r="F10" s="159"/>
      <c r="G10" s="258"/>
      <c r="H10" s="628">
        <f>'11.d'!C3</f>
        <v>2906</v>
      </c>
      <c r="I10" s="629">
        <f>'11.d'!C9</f>
        <v>100</v>
      </c>
      <c r="J10" s="626">
        <f>'11.d'!C4</f>
        <v>100</v>
      </c>
      <c r="K10" s="629">
        <f>'11.d'!C15</f>
        <v>0</v>
      </c>
      <c r="L10" s="631">
        <f t="shared" si="1"/>
        <v>3006</v>
      </c>
      <c r="M10" s="638">
        <v>0</v>
      </c>
    </row>
    <row r="11" spans="1:13" ht="13.5">
      <c r="A11" s="468">
        <f t="shared" si="0"/>
        <v>6</v>
      </c>
      <c r="B11" s="254"/>
      <c r="C11" s="158" t="s">
        <v>353</v>
      </c>
      <c r="D11" s="159"/>
      <c r="E11" s="159"/>
      <c r="F11" s="159"/>
      <c r="G11" s="258"/>
      <c r="H11" s="628">
        <f>'11.e'!F8</f>
        <v>606</v>
      </c>
      <c r="I11" s="629">
        <f>'11.e'!F13</f>
        <v>1169</v>
      </c>
      <c r="J11" s="632">
        <v>0</v>
      </c>
      <c r="K11" s="629">
        <f>'11.e'!F18</f>
        <v>373</v>
      </c>
      <c r="L11" s="631">
        <f t="shared" si="1"/>
        <v>1402</v>
      </c>
      <c r="M11" s="638">
        <v>0</v>
      </c>
    </row>
    <row r="12" spans="1:13" ht="13.5">
      <c r="A12" s="468" t="s">
        <v>507</v>
      </c>
      <c r="B12" s="254"/>
      <c r="C12" s="158" t="s">
        <v>356</v>
      </c>
      <c r="D12" s="159" t="s">
        <v>357</v>
      </c>
      <c r="E12" s="159"/>
      <c r="F12" s="159"/>
      <c r="G12" s="258"/>
      <c r="H12" s="628">
        <f>'11.e'!F6</f>
        <v>364</v>
      </c>
      <c r="I12" s="629">
        <f>'11.e'!F11</f>
        <v>175</v>
      </c>
      <c r="J12" s="632">
        <v>0</v>
      </c>
      <c r="K12" s="629">
        <f>'11.e'!F16</f>
        <v>108</v>
      </c>
      <c r="L12" s="631">
        <f t="shared" si="1"/>
        <v>431</v>
      </c>
      <c r="M12" s="638">
        <v>0</v>
      </c>
    </row>
    <row r="13" spans="1:13" ht="13.5">
      <c r="A13" s="468" t="s">
        <v>508</v>
      </c>
      <c r="B13" s="254"/>
      <c r="C13" s="158"/>
      <c r="D13" s="159" t="s">
        <v>358</v>
      </c>
      <c r="E13" s="159"/>
      <c r="F13" s="159"/>
      <c r="G13" s="258"/>
      <c r="H13" s="628">
        <f>'11.e'!F7</f>
        <v>242</v>
      </c>
      <c r="I13" s="629">
        <f>'11.e'!F12</f>
        <v>994</v>
      </c>
      <c r="J13" s="632">
        <v>0</v>
      </c>
      <c r="K13" s="629">
        <f>'11.e'!F17</f>
        <v>265</v>
      </c>
      <c r="L13" s="631">
        <f t="shared" si="1"/>
        <v>971</v>
      </c>
      <c r="M13" s="638">
        <v>0</v>
      </c>
    </row>
    <row r="14" spans="1:13" ht="13.5">
      <c r="A14" s="468">
        <f>A11+1</f>
        <v>7</v>
      </c>
      <c r="B14" s="254"/>
      <c r="C14" s="158" t="s">
        <v>354</v>
      </c>
      <c r="D14" s="159"/>
      <c r="E14" s="159"/>
      <c r="F14" s="159"/>
      <c r="G14" s="258"/>
      <c r="H14" s="628">
        <f>'11.f'!C3</f>
        <v>0</v>
      </c>
      <c r="I14" s="629">
        <f>'11.f'!C4</f>
        <v>0</v>
      </c>
      <c r="J14" s="632">
        <v>0</v>
      </c>
      <c r="K14" s="629">
        <f>'11.f'!C10</f>
        <v>0</v>
      </c>
      <c r="L14" s="631">
        <f t="shared" si="1"/>
        <v>0</v>
      </c>
      <c r="M14" s="638">
        <v>0</v>
      </c>
    </row>
    <row r="15" spans="1:13" ht="14.25" thickBot="1">
      <c r="A15" s="469">
        <f t="shared" si="0"/>
        <v>8</v>
      </c>
      <c r="B15" s="255"/>
      <c r="C15" s="160" t="s">
        <v>355</v>
      </c>
      <c r="D15" s="161"/>
      <c r="E15" s="161"/>
      <c r="F15" s="161"/>
      <c r="G15" s="259"/>
      <c r="H15" s="633">
        <f>'11.g'!C3</f>
        <v>49083</v>
      </c>
      <c r="I15" s="634">
        <f>'11.g'!C10</f>
        <v>3725</v>
      </c>
      <c r="J15" s="634">
        <f>'11.g'!C5</f>
        <v>198</v>
      </c>
      <c r="K15" s="634">
        <f>'11.g'!C16</f>
        <v>0</v>
      </c>
      <c r="L15" s="635">
        <f t="shared" si="1"/>
        <v>52808</v>
      </c>
      <c r="M15" s="639">
        <v>0</v>
      </c>
    </row>
    <row r="17" ht="13.5">
      <c r="A17" s="16" t="s">
        <v>486</v>
      </c>
    </row>
    <row r="18" ht="13.5">
      <c r="A18" s="18" t="s">
        <v>746</v>
      </c>
    </row>
    <row r="19" spans="1:10" ht="13.5">
      <c r="A19" s="217" t="s">
        <v>747</v>
      </c>
      <c r="B19" s="214"/>
      <c r="C19" s="215"/>
      <c r="D19" s="215"/>
      <c r="E19" s="215"/>
      <c r="F19" s="216"/>
      <c r="G19" s="215"/>
      <c r="H19" s="215"/>
      <c r="I19" s="162"/>
      <c r="J19" s="162"/>
    </row>
    <row r="20" spans="1:10" ht="13.5">
      <c r="A20" s="27"/>
      <c r="B20" s="162"/>
      <c r="C20" s="162"/>
      <c r="D20" s="162"/>
      <c r="E20" s="162"/>
      <c r="F20" s="162"/>
      <c r="G20" s="162"/>
      <c r="H20" s="162"/>
      <c r="I20" s="162"/>
      <c r="J20" s="162"/>
    </row>
    <row r="21" spans="1:10" ht="13.5">
      <c r="A21" s="46" t="s">
        <v>521</v>
      </c>
      <c r="B21" s="493"/>
      <c r="C21" s="493"/>
      <c r="D21" s="162"/>
      <c r="E21" s="162"/>
      <c r="F21" s="27"/>
      <c r="G21" s="162"/>
      <c r="H21" s="162"/>
      <c r="I21" s="162"/>
      <c r="J21" s="162"/>
    </row>
    <row r="22" spans="1:10" ht="13.5">
      <c r="A22" s="16" t="s">
        <v>924</v>
      </c>
      <c r="B22" s="27"/>
      <c r="C22" s="27"/>
      <c r="D22" s="162"/>
      <c r="E22" s="162"/>
      <c r="F22" s="27"/>
      <c r="G22" s="162"/>
      <c r="H22" s="162"/>
      <c r="I22" s="162"/>
      <c r="J22" s="162"/>
    </row>
    <row r="23" spans="1:10" ht="13.5">
      <c r="A23" s="16" t="s">
        <v>925</v>
      </c>
      <c r="B23" s="27"/>
      <c r="C23" s="162"/>
      <c r="D23" s="162"/>
      <c r="E23" s="162"/>
      <c r="F23" s="162"/>
      <c r="G23" s="162"/>
      <c r="H23" s="162"/>
      <c r="I23" s="162"/>
      <c r="J23" s="162"/>
    </row>
    <row r="25" spans="1:10" ht="13.5">
      <c r="A25" s="16" t="s">
        <v>976</v>
      </c>
      <c r="F25" s="921"/>
      <c r="G25" s="921"/>
      <c r="H25" s="921"/>
      <c r="I25" s="921"/>
      <c r="J25" s="921"/>
    </row>
    <row r="26" spans="1:12" ht="13.5">
      <c r="A26" s="16" t="s">
        <v>1329</v>
      </c>
      <c r="F26" s="921"/>
      <c r="G26" s="1073"/>
      <c r="H26" s="1073"/>
      <c r="I26" s="1073"/>
      <c r="J26" s="1073"/>
      <c r="K26" s="140"/>
      <c r="L26" s="127"/>
    </row>
    <row r="27" spans="1:12" ht="13.5">
      <c r="A27" s="16" t="s">
        <v>1330</v>
      </c>
      <c r="F27" s="921"/>
      <c r="G27" s="1073"/>
      <c r="H27" s="1073"/>
      <c r="I27" s="1073"/>
      <c r="J27" s="1073"/>
      <c r="K27" s="140"/>
      <c r="L27" s="127"/>
    </row>
    <row r="28" spans="6:12" ht="13.5">
      <c r="F28" s="921"/>
      <c r="G28" s="1073"/>
      <c r="H28" s="1073"/>
      <c r="I28" s="1073"/>
      <c r="J28" s="1073"/>
      <c r="K28" s="140"/>
      <c r="L28" s="127"/>
    </row>
    <row r="29" spans="1:12" ht="13.5">
      <c r="A29" s="127"/>
      <c r="B29" s="127"/>
      <c r="C29" s="140"/>
      <c r="D29" s="140"/>
      <c r="E29" s="140"/>
      <c r="F29" s="140"/>
      <c r="G29" s="140"/>
      <c r="H29" s="140"/>
      <c r="I29" s="140"/>
      <c r="J29" s="140"/>
      <c r="K29" s="140"/>
      <c r="L29" s="127"/>
    </row>
    <row r="30" spans="1:12" ht="13.5">
      <c r="A30" s="127"/>
      <c r="B30" s="127"/>
      <c r="C30" s="140"/>
      <c r="D30" s="140"/>
      <c r="E30" s="140"/>
      <c r="F30" s="140"/>
      <c r="G30" s="140"/>
      <c r="H30" s="140"/>
      <c r="I30" s="140"/>
      <c r="J30" s="140"/>
      <c r="K30" s="140"/>
      <c r="L30" s="127"/>
    </row>
    <row r="31" spans="1:12" ht="13.5">
      <c r="A31" s="127"/>
      <c r="B31" s="127"/>
      <c r="C31" s="140"/>
      <c r="D31" s="140"/>
      <c r="E31" s="140"/>
      <c r="F31" s="140"/>
      <c r="G31" s="140"/>
      <c r="H31" s="140"/>
      <c r="I31" s="140"/>
      <c r="J31" s="140"/>
      <c r="K31" s="140"/>
      <c r="L31" s="127"/>
    </row>
    <row r="32" spans="1:12" ht="13.5">
      <c r="A32" s="127"/>
      <c r="B32" s="127"/>
      <c r="C32" s="140"/>
      <c r="D32" s="140"/>
      <c r="E32" s="140"/>
      <c r="F32" s="140"/>
      <c r="G32" s="140"/>
      <c r="H32" s="140"/>
      <c r="I32" s="140"/>
      <c r="J32" s="140"/>
      <c r="K32" s="140"/>
      <c r="L32" s="127"/>
    </row>
    <row r="33" spans="1:12" ht="13.5">
      <c r="A33" s="127"/>
      <c r="B33" s="127"/>
      <c r="C33" s="140"/>
      <c r="D33" s="140"/>
      <c r="E33" s="140"/>
      <c r="F33" s="140"/>
      <c r="G33" s="140"/>
      <c r="H33" s="140"/>
      <c r="I33" s="140"/>
      <c r="J33" s="140"/>
      <c r="K33" s="140"/>
      <c r="L33" s="127"/>
    </row>
    <row r="34" spans="1:12" ht="13.5">
      <c r="A34" s="127"/>
      <c r="B34" s="127"/>
      <c r="C34" s="140"/>
      <c r="D34" s="140"/>
      <c r="E34" s="140"/>
      <c r="F34" s="140"/>
      <c r="G34" s="140"/>
      <c r="H34" s="140"/>
      <c r="I34" s="140"/>
      <c r="J34" s="140"/>
      <c r="K34" s="140"/>
      <c r="L34" s="127"/>
    </row>
    <row r="35" spans="1:12" ht="13.5">
      <c r="A35" s="127"/>
      <c r="B35" s="127"/>
      <c r="C35" s="140"/>
      <c r="D35" s="140"/>
      <c r="E35" s="140"/>
      <c r="F35" s="140"/>
      <c r="G35" s="140"/>
      <c r="H35" s="140"/>
      <c r="I35" s="140"/>
      <c r="J35" s="140"/>
      <c r="K35" s="140"/>
      <c r="L35" s="127"/>
    </row>
    <row r="36" spans="1:12" ht="13.5">
      <c r="A36" s="127"/>
      <c r="B36" s="127"/>
      <c r="C36" s="140"/>
      <c r="D36" s="140"/>
      <c r="E36" s="140"/>
      <c r="F36" s="140"/>
      <c r="G36" s="140"/>
      <c r="H36" s="140"/>
      <c r="I36" s="140"/>
      <c r="J36" s="140"/>
      <c r="K36" s="140"/>
      <c r="L36" s="127"/>
    </row>
    <row r="37" spans="1:12" ht="13.5">
      <c r="A37" s="127"/>
      <c r="B37" s="127"/>
      <c r="C37" s="140"/>
      <c r="D37" s="140"/>
      <c r="E37" s="140"/>
      <c r="F37" s="140"/>
      <c r="G37" s="140"/>
      <c r="H37" s="140"/>
      <c r="I37" s="140"/>
      <c r="J37" s="140"/>
      <c r="K37" s="140"/>
      <c r="L37" s="127"/>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E20"/>
  <sheetViews>
    <sheetView workbookViewId="0" topLeftCell="A1">
      <selection activeCell="B13" sqref="B13"/>
    </sheetView>
  </sheetViews>
  <sheetFormatPr defaultColWidth="9.140625" defaultRowHeight="15"/>
  <cols>
    <col min="1" max="1" width="14.421875" style="16" customWidth="1"/>
    <col min="2" max="2" width="30.140625" style="16" customWidth="1"/>
    <col min="3" max="3" width="16.140625" style="63" customWidth="1"/>
    <col min="4" max="16384" width="9.140625" style="16" customWidth="1"/>
  </cols>
  <sheetData>
    <row r="1" spans="1:4" ht="15">
      <c r="A1" s="48" t="s">
        <v>726</v>
      </c>
      <c r="B1" s="12"/>
      <c r="D1" s="12"/>
    </row>
    <row r="2" spans="1:4" ht="14.25" thickBot="1">
      <c r="A2" s="12"/>
      <c r="B2" s="12"/>
      <c r="C2" s="64" t="s">
        <v>359</v>
      </c>
      <c r="D2" s="12"/>
    </row>
    <row r="3" spans="1:3" ht="14.25" thickBot="1">
      <c r="A3" s="1468" t="s">
        <v>912</v>
      </c>
      <c r="B3" s="1469"/>
      <c r="C3" s="605">
        <v>1475</v>
      </c>
    </row>
    <row r="4" spans="1:3" ht="13.5">
      <c r="A4" s="1465" t="s">
        <v>378</v>
      </c>
      <c r="B4" s="489" t="s">
        <v>734</v>
      </c>
      <c r="C4" s="582">
        <v>10</v>
      </c>
    </row>
    <row r="5" spans="1:3" ht="13.5">
      <c r="A5" s="1466"/>
      <c r="B5" s="490" t="s">
        <v>379</v>
      </c>
      <c r="C5" s="583"/>
    </row>
    <row r="6" spans="1:3" ht="13.5">
      <c r="A6" s="1466"/>
      <c r="B6" s="490" t="s">
        <v>380</v>
      </c>
      <c r="C6" s="583"/>
    </row>
    <row r="7" spans="1:3" ht="14.25" thickBot="1">
      <c r="A7" s="1466"/>
      <c r="B7" s="490" t="s">
        <v>381</v>
      </c>
      <c r="C7" s="583"/>
    </row>
    <row r="8" spans="1:3" ht="14.25" thickBot="1">
      <c r="A8" s="1467"/>
      <c r="B8" s="491" t="s">
        <v>360</v>
      </c>
      <c r="C8" s="584">
        <f>SUM(C4:C7)</f>
        <v>10</v>
      </c>
    </row>
    <row r="9" spans="1:3" ht="13.5">
      <c r="A9" s="1465" t="s">
        <v>382</v>
      </c>
      <c r="B9" s="489" t="s">
        <v>383</v>
      </c>
      <c r="C9" s="582"/>
    </row>
    <row r="10" spans="1:3" ht="13.5">
      <c r="A10" s="1466"/>
      <c r="B10" s="490" t="s">
        <v>384</v>
      </c>
      <c r="C10" s="583"/>
    </row>
    <row r="11" spans="1:3" ht="13.5">
      <c r="A11" s="1466"/>
      <c r="B11" s="490" t="s">
        <v>385</v>
      </c>
      <c r="C11" s="583"/>
    </row>
    <row r="12" spans="1:3" ht="13.5">
      <c r="A12" s="1466"/>
      <c r="B12" s="490" t="s">
        <v>386</v>
      </c>
      <c r="C12" s="583"/>
    </row>
    <row r="13" spans="1:3" ht="14.25" thickBot="1">
      <c r="A13" s="1466"/>
      <c r="B13" s="492" t="s">
        <v>1092</v>
      </c>
      <c r="C13" s="585"/>
    </row>
    <row r="14" spans="1:3" ht="14.25" thickBot="1">
      <c r="A14" s="1467"/>
      <c r="B14" s="491" t="s">
        <v>360</v>
      </c>
      <c r="C14" s="584">
        <f>SUM(C9:C13)</f>
        <v>0</v>
      </c>
    </row>
    <row r="15" spans="1:3" ht="14.25" thickBot="1">
      <c r="A15" s="1470" t="s">
        <v>377</v>
      </c>
      <c r="B15" s="1471"/>
      <c r="C15" s="584">
        <f>C3+C8-C14</f>
        <v>1485</v>
      </c>
    </row>
    <row r="16" spans="1:5" ht="13.5">
      <c r="A16" s="12"/>
      <c r="B16" s="12"/>
      <c r="C16" s="62"/>
      <c r="D16" s="12"/>
      <c r="E16" s="12"/>
    </row>
    <row r="17" spans="1:5" ht="13.5">
      <c r="A17" s="12"/>
      <c r="B17" s="12"/>
      <c r="C17" s="62"/>
      <c r="D17" s="12"/>
      <c r="E17" s="12"/>
    </row>
    <row r="18" spans="1:5" ht="13.5">
      <c r="A18" s="17"/>
      <c r="B18" s="12"/>
      <c r="C18" s="62"/>
      <c r="D18" s="12"/>
      <c r="E18" s="12"/>
    </row>
    <row r="19" spans="1:5" ht="13.5">
      <c r="A19" s="12"/>
      <c r="B19" s="12"/>
      <c r="C19" s="62"/>
      <c r="D19" s="12"/>
      <c r="E19" s="12"/>
    </row>
    <row r="20" spans="1:5" ht="13.5">
      <c r="A20" s="12"/>
      <c r="B20" s="12"/>
      <c r="C20" s="62"/>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F45"/>
  <sheetViews>
    <sheetView workbookViewId="0" topLeftCell="A22">
      <selection activeCell="C15" sqref="C15"/>
    </sheetView>
  </sheetViews>
  <sheetFormatPr defaultColWidth="9.140625" defaultRowHeight="15"/>
  <cols>
    <col min="1" max="1" width="10.57421875" style="33" customWidth="1"/>
    <col min="2" max="2" width="43.57421875" style="33" customWidth="1"/>
    <col min="3" max="3" width="17.00390625" style="69" customWidth="1"/>
    <col min="4" max="16384" width="9.140625" style="33" customWidth="1"/>
  </cols>
  <sheetData>
    <row r="1" spans="1:6" ht="13.5" customHeight="1">
      <c r="A1" s="65" t="s">
        <v>727</v>
      </c>
      <c r="B1" s="35"/>
      <c r="C1" s="33"/>
      <c r="D1" s="35"/>
      <c r="E1" s="35"/>
      <c r="F1" s="35"/>
    </row>
    <row r="2" spans="1:6" ht="13.5" customHeight="1" thickBot="1">
      <c r="A2" s="35"/>
      <c r="B2" s="35"/>
      <c r="C2" s="67" t="s">
        <v>359</v>
      </c>
      <c r="D2" s="35"/>
      <c r="E2" s="35"/>
      <c r="F2" s="35"/>
    </row>
    <row r="3" spans="1:3" ht="16.5" customHeight="1" thickBot="1">
      <c r="A3" s="1470" t="s">
        <v>376</v>
      </c>
      <c r="B3" s="1477"/>
      <c r="C3" s="68">
        <v>39561</v>
      </c>
    </row>
    <row r="4" spans="1:3" ht="12.75" customHeight="1">
      <c r="A4" s="1472" t="s">
        <v>378</v>
      </c>
      <c r="B4" s="478" t="s">
        <v>387</v>
      </c>
      <c r="C4" s="586">
        <v>4068</v>
      </c>
    </row>
    <row r="5" spans="1:3" ht="12.75" customHeight="1">
      <c r="A5" s="1473"/>
      <c r="B5" s="479" t="s">
        <v>735</v>
      </c>
      <c r="C5" s="612">
        <v>19000</v>
      </c>
    </row>
    <row r="6" spans="1:3" ht="12.75" customHeight="1">
      <c r="A6" s="1473"/>
      <c r="B6" s="480" t="s">
        <v>692</v>
      </c>
      <c r="C6" s="612"/>
    </row>
    <row r="7" spans="1:3" ht="12.75" customHeight="1">
      <c r="A7" s="1473"/>
      <c r="B7" s="479" t="s">
        <v>388</v>
      </c>
      <c r="C7" s="612">
        <v>132</v>
      </c>
    </row>
    <row r="8" spans="1:3" ht="12.75" customHeight="1">
      <c r="A8" s="1473"/>
      <c r="B8" s="479" t="s">
        <v>389</v>
      </c>
      <c r="C8" s="613"/>
    </row>
    <row r="9" spans="1:3" ht="12.75" customHeight="1">
      <c r="A9" s="1473"/>
      <c r="B9" s="479" t="s">
        <v>1059</v>
      </c>
      <c r="C9" s="612"/>
    </row>
    <row r="10" spans="1:3" ht="12.75" customHeight="1">
      <c r="A10" s="1473"/>
      <c r="B10" s="481" t="s">
        <v>390</v>
      </c>
      <c r="C10" s="614">
        <f>SUM(C11:C13)</f>
        <v>0</v>
      </c>
    </row>
    <row r="11" spans="1:3" ht="12.75" customHeight="1">
      <c r="A11" s="1473"/>
      <c r="B11" s="479" t="s">
        <v>391</v>
      </c>
      <c r="C11" s="612"/>
    </row>
    <row r="12" spans="1:3" ht="12.75" customHeight="1">
      <c r="A12" s="1473"/>
      <c r="B12" s="482" t="s">
        <v>392</v>
      </c>
      <c r="C12" s="612"/>
    </row>
    <row r="13" spans="1:3" ht="12.75" customHeight="1" thickBot="1">
      <c r="A13" s="1473"/>
      <c r="B13" s="479" t="s">
        <v>393</v>
      </c>
      <c r="C13" s="615"/>
    </row>
    <row r="14" spans="1:3" s="34" customFormat="1" ht="15.75" customHeight="1" thickBot="1">
      <c r="A14" s="1474"/>
      <c r="B14" s="483" t="s">
        <v>361</v>
      </c>
      <c r="C14" s="616">
        <f>C4+C5+C6+C7+C8+C9+C10</f>
        <v>23200</v>
      </c>
    </row>
    <row r="15" spans="1:3" ht="12.75" customHeight="1">
      <c r="A15" s="1475" t="s">
        <v>382</v>
      </c>
      <c r="B15" s="484" t="s">
        <v>451</v>
      </c>
      <c r="C15" s="617">
        <f>SUM(C16:C19)</f>
        <v>15882</v>
      </c>
    </row>
    <row r="16" spans="1:3" ht="12.75" customHeight="1">
      <c r="A16" s="1475"/>
      <c r="B16" s="485" t="s">
        <v>530</v>
      </c>
      <c r="C16" s="618">
        <v>13353</v>
      </c>
    </row>
    <row r="17" spans="1:3" ht="12.75" customHeight="1">
      <c r="A17" s="1475"/>
      <c r="B17" s="486" t="s">
        <v>394</v>
      </c>
      <c r="C17" s="619">
        <v>1957</v>
      </c>
    </row>
    <row r="18" spans="1:3" ht="12.75" customHeight="1">
      <c r="A18" s="1475"/>
      <c r="B18" s="486" t="s">
        <v>395</v>
      </c>
      <c r="C18" s="619"/>
    </row>
    <row r="19" spans="1:3" ht="12.75" customHeight="1">
      <c r="A19" s="1475"/>
      <c r="B19" s="486" t="s">
        <v>1055</v>
      </c>
      <c r="C19" s="619">
        <v>572</v>
      </c>
    </row>
    <row r="20" spans="1:3" ht="12.75" customHeight="1">
      <c r="A20" s="1475"/>
      <c r="B20" s="487" t="s">
        <v>1056</v>
      </c>
      <c r="C20" s="620"/>
    </row>
    <row r="21" spans="1:3" ht="12.75" customHeight="1">
      <c r="A21" s="1475"/>
      <c r="B21" s="488" t="s">
        <v>396</v>
      </c>
      <c r="C21" s="621">
        <f>SUM(C22:C24)</f>
        <v>0</v>
      </c>
    </row>
    <row r="22" spans="1:3" ht="12.75" customHeight="1">
      <c r="A22" s="1475"/>
      <c r="B22" s="479" t="s">
        <v>397</v>
      </c>
      <c r="C22" s="612"/>
    </row>
    <row r="23" spans="1:3" ht="12.75" customHeight="1">
      <c r="A23" s="1475"/>
      <c r="B23" s="479" t="s">
        <v>398</v>
      </c>
      <c r="C23" s="612"/>
    </row>
    <row r="24" spans="1:3" ht="12.75" customHeight="1" thickBot="1">
      <c r="A24" s="1475"/>
      <c r="B24" s="479" t="s">
        <v>399</v>
      </c>
      <c r="C24" s="612"/>
    </row>
    <row r="25" spans="1:3" ht="14.25" thickBot="1">
      <c r="A25" s="1476"/>
      <c r="B25" s="483" t="s">
        <v>360</v>
      </c>
      <c r="C25" s="616">
        <f>C15+C20+C21</f>
        <v>15882</v>
      </c>
    </row>
    <row r="26" spans="1:3" ht="18.75" customHeight="1" thickBot="1">
      <c r="A26" s="1470" t="s">
        <v>377</v>
      </c>
      <c r="B26" s="1477"/>
      <c r="C26" s="616">
        <f>C3+C14-C25</f>
        <v>46879</v>
      </c>
    </row>
    <row r="27" spans="2:5" ht="12.75" customHeight="1">
      <c r="B27" s="35"/>
      <c r="C27" s="66"/>
      <c r="D27" s="35"/>
      <c r="E27" s="35"/>
    </row>
    <row r="29" spans="1:5" ht="13.5">
      <c r="A29" s="12" t="s">
        <v>976</v>
      </c>
      <c r="B29" s="35"/>
      <c r="C29" s="66"/>
      <c r="D29" s="35"/>
      <c r="E29" s="35"/>
    </row>
    <row r="30" spans="1:5" ht="13.5">
      <c r="A30" s="12" t="s">
        <v>1057</v>
      </c>
      <c r="B30" s="35"/>
      <c r="C30" s="66"/>
      <c r="D30" s="35"/>
      <c r="E30" s="35"/>
    </row>
    <row r="31" spans="1:5" ht="13.5">
      <c r="A31" s="33" t="s">
        <v>1060</v>
      </c>
      <c r="C31" s="66"/>
      <c r="D31" s="35"/>
      <c r="E31" s="35"/>
    </row>
    <row r="32" spans="1:5" ht="13.5">
      <c r="A32" s="33" t="s">
        <v>1061</v>
      </c>
      <c r="C32" s="66"/>
      <c r="D32" s="35"/>
      <c r="E32" s="35"/>
    </row>
    <row r="33" spans="1:5" ht="13.5">
      <c r="A33" s="33" t="s">
        <v>1062</v>
      </c>
      <c r="C33" s="66"/>
      <c r="D33" s="35"/>
      <c r="E33" s="35"/>
    </row>
    <row r="34" spans="1:5" ht="13.5">
      <c r="A34" s="33" t="s">
        <v>1063</v>
      </c>
      <c r="C34" s="66"/>
      <c r="D34" s="35"/>
      <c r="E34" s="35"/>
    </row>
    <row r="35" spans="3:5" ht="13.5">
      <c r="C35" s="66"/>
      <c r="D35" s="35"/>
      <c r="E35" s="35"/>
    </row>
    <row r="36" ht="13.5">
      <c r="A36" s="33" t="s">
        <v>1070</v>
      </c>
    </row>
    <row r="37" ht="13.5">
      <c r="A37" s="33" t="s">
        <v>1064</v>
      </c>
    </row>
    <row r="38" ht="13.5">
      <c r="A38" s="33" t="s">
        <v>1071</v>
      </c>
    </row>
    <row r="39" ht="13.5">
      <c r="A39" s="33" t="s">
        <v>1065</v>
      </c>
    </row>
    <row r="40" ht="13.5">
      <c r="A40" s="33" t="s">
        <v>1066</v>
      </c>
    </row>
    <row r="41" ht="13.5">
      <c r="A41" s="33" t="s">
        <v>1067</v>
      </c>
    </row>
    <row r="42" ht="13.5">
      <c r="A42" s="33" t="s">
        <v>1068</v>
      </c>
    </row>
    <row r="43" ht="13.5">
      <c r="A43" s="33" t="s">
        <v>1069</v>
      </c>
    </row>
    <row r="45" ht="13.5">
      <c r="A45" s="33" t="s">
        <v>1058</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H34"/>
  <sheetViews>
    <sheetView workbookViewId="0" topLeftCell="A1">
      <selection activeCell="A15" sqref="A15"/>
    </sheetView>
  </sheetViews>
  <sheetFormatPr defaultColWidth="9.140625" defaultRowHeight="15"/>
  <cols>
    <col min="1" max="1" width="13.28125" style="16" customWidth="1"/>
    <col min="2" max="2" width="54.7109375" style="16" customWidth="1"/>
    <col min="3" max="3" width="14.28125" style="63" customWidth="1"/>
    <col min="4" max="4" width="56.421875" style="16" customWidth="1"/>
    <col min="5" max="5" width="9.140625" style="16" customWidth="1"/>
    <col min="6" max="6" width="17.57421875" style="16" customWidth="1"/>
    <col min="7" max="16384" width="9.140625" style="16" customWidth="1"/>
  </cols>
  <sheetData>
    <row r="1" spans="1:4" ht="15">
      <c r="A1" s="11" t="s">
        <v>728</v>
      </c>
      <c r="B1" s="12"/>
      <c r="C1" s="16"/>
      <c r="D1" s="12"/>
    </row>
    <row r="2" spans="1:4" ht="14.25" thickBot="1">
      <c r="A2" s="12"/>
      <c r="B2" s="12"/>
      <c r="C2" s="82" t="s">
        <v>359</v>
      </c>
      <c r="D2" s="12"/>
    </row>
    <row r="3" spans="1:3" ht="14.25" thickBot="1">
      <c r="A3" s="1470" t="s">
        <v>376</v>
      </c>
      <c r="B3" s="1471"/>
      <c r="C3" s="605">
        <v>634</v>
      </c>
    </row>
    <row r="4" spans="1:7" ht="12.75" customHeight="1">
      <c r="A4" s="1478" t="s">
        <v>378</v>
      </c>
      <c r="B4" s="472" t="s">
        <v>543</v>
      </c>
      <c r="C4" s="608">
        <v>274</v>
      </c>
      <c r="D4" s="184"/>
      <c r="E4" s="185"/>
      <c r="F4" s="186"/>
      <c r="G4" s="185"/>
    </row>
    <row r="5" spans="1:7" ht="12.75" customHeight="1">
      <c r="A5" s="1479"/>
      <c r="B5" s="473" t="s">
        <v>400</v>
      </c>
      <c r="C5" s="608"/>
      <c r="D5" s="184"/>
      <c r="E5" s="185"/>
      <c r="F5" s="186"/>
      <c r="G5" s="185"/>
    </row>
    <row r="6" spans="1:7" ht="12.75" customHeight="1" thickBot="1">
      <c r="A6" s="1480"/>
      <c r="B6" s="474" t="s">
        <v>1072</v>
      </c>
      <c r="C6" s="609"/>
      <c r="D6" s="184"/>
      <c r="E6" s="185"/>
      <c r="F6" s="186"/>
      <c r="G6" s="185"/>
    </row>
    <row r="7" spans="1:7" ht="16.5" customHeight="1" thickBot="1">
      <c r="A7" s="1481"/>
      <c r="B7" s="475" t="s">
        <v>360</v>
      </c>
      <c r="C7" s="610">
        <f>SUM(C4:C6)</f>
        <v>274</v>
      </c>
      <c r="D7" s="184"/>
      <c r="E7" s="185"/>
      <c r="F7" s="186"/>
      <c r="G7" s="185"/>
    </row>
    <row r="8" spans="1:7" ht="16.5" customHeight="1" thickBot="1">
      <c r="A8" s="476" t="s">
        <v>382</v>
      </c>
      <c r="B8" s="477" t="s">
        <v>360</v>
      </c>
      <c r="C8" s="611">
        <v>429</v>
      </c>
      <c r="D8" s="184"/>
      <c r="E8" s="185"/>
      <c r="F8" s="186"/>
      <c r="G8" s="185"/>
    </row>
    <row r="9" spans="1:7" ht="16.5" customHeight="1" thickBot="1">
      <c r="A9" s="1482" t="s">
        <v>401</v>
      </c>
      <c r="B9" s="1483"/>
      <c r="C9" s="584">
        <f>C3+C7-C8</f>
        <v>479</v>
      </c>
      <c r="D9" s="184"/>
      <c r="E9" s="185"/>
      <c r="F9" s="186"/>
      <c r="G9" s="185"/>
    </row>
    <row r="10" spans="1:7" ht="15" customHeight="1">
      <c r="A10" s="74"/>
      <c r="B10" s="88"/>
      <c r="C10" s="187"/>
      <c r="D10" s="184"/>
      <c r="E10" s="185"/>
      <c r="F10" s="186"/>
      <c r="G10" s="185"/>
    </row>
    <row r="11" spans="1:8" ht="13.5">
      <c r="A11" s="12" t="s">
        <v>486</v>
      </c>
      <c r="B11" s="188"/>
      <c r="C11" s="189"/>
      <c r="D11" s="188"/>
      <c r="E11" s="190"/>
      <c r="F11" s="184"/>
      <c r="G11" s="184"/>
      <c r="H11" s="184"/>
    </row>
    <row r="12" spans="1:8" ht="13.5">
      <c r="A12" s="203" t="s">
        <v>911</v>
      </c>
      <c r="B12" s="202"/>
      <c r="C12" s="191"/>
      <c r="D12" s="188"/>
      <c r="E12" s="190"/>
      <c r="F12" s="184"/>
      <c r="G12" s="184"/>
      <c r="H12" s="184"/>
    </row>
    <row r="13" spans="1:8" ht="13.5">
      <c r="A13" s="17"/>
      <c r="B13" s="90"/>
      <c r="C13" s="192"/>
      <c r="D13" s="90"/>
      <c r="E13" s="127"/>
      <c r="F13" s="127"/>
      <c r="G13" s="127"/>
      <c r="H13" s="127"/>
    </row>
    <row r="14" spans="1:8" ht="13.5">
      <c r="A14" s="916" t="s">
        <v>1073</v>
      </c>
      <c r="B14" s="917"/>
      <c r="C14" s="193"/>
      <c r="D14" s="194"/>
      <c r="E14" s="195"/>
      <c r="F14" s="195"/>
      <c r="G14" s="195"/>
      <c r="H14" s="196"/>
    </row>
    <row r="15" spans="1:8" ht="13.5">
      <c r="A15" s="127" t="s">
        <v>1075</v>
      </c>
      <c r="B15" s="127"/>
      <c r="C15" s="197"/>
      <c r="D15" s="139"/>
      <c r="E15" s="196"/>
      <c r="F15" s="196"/>
      <c r="G15" s="195"/>
      <c r="H15" s="196"/>
    </row>
    <row r="16" spans="1:8" ht="13.5">
      <c r="A16" s="127" t="s">
        <v>1074</v>
      </c>
      <c r="B16" s="127"/>
      <c r="C16" s="197"/>
      <c r="D16" s="139"/>
      <c r="E16" s="196"/>
      <c r="F16" s="196"/>
      <c r="G16" s="195"/>
      <c r="H16" s="196"/>
    </row>
    <row r="17" spans="1:8" ht="13.5">
      <c r="A17" s="127" t="s">
        <v>1076</v>
      </c>
      <c r="B17" s="918"/>
      <c r="C17" s="198"/>
      <c r="D17" s="196"/>
      <c r="E17" s="196"/>
      <c r="F17" s="196"/>
      <c r="G17" s="196"/>
      <c r="H17" s="196"/>
    </row>
    <row r="18" spans="1:8" ht="13.5">
      <c r="A18" s="127"/>
      <c r="B18" s="127"/>
      <c r="C18" s="200"/>
      <c r="D18" s="199"/>
      <c r="E18" s="199"/>
      <c r="F18" s="199"/>
      <c r="G18" s="199"/>
      <c r="H18" s="199"/>
    </row>
    <row r="19" spans="1:8" ht="13.5">
      <c r="A19" s="199"/>
      <c r="B19" s="199"/>
      <c r="C19" s="200"/>
      <c r="D19" s="199"/>
      <c r="E19" s="199"/>
      <c r="F19" s="199"/>
      <c r="G19" s="199"/>
      <c r="H19" s="199"/>
    </row>
    <row r="20" spans="1:8" ht="13.5">
      <c r="A20" s="127"/>
      <c r="B20" s="127"/>
      <c r="C20" s="140"/>
      <c r="D20" s="127"/>
      <c r="E20" s="127"/>
      <c r="F20" s="127"/>
      <c r="G20" s="127"/>
      <c r="H20" s="127"/>
    </row>
    <row r="21" spans="1:8" ht="13.5">
      <c r="A21" s="127"/>
      <c r="B21" s="127"/>
      <c r="C21" s="140"/>
      <c r="D21" s="127"/>
      <c r="E21" s="127"/>
      <c r="F21" s="127"/>
      <c r="G21" s="127"/>
      <c r="H21" s="127"/>
    </row>
    <row r="22" spans="1:8" ht="13.5">
      <c r="A22" s="127"/>
      <c r="B22" s="127"/>
      <c r="C22" s="140"/>
      <c r="D22" s="127"/>
      <c r="E22" s="127"/>
      <c r="F22" s="127"/>
      <c r="G22" s="127"/>
      <c r="H22" s="127"/>
    </row>
    <row r="23" spans="1:8" ht="13.5">
      <c r="A23" s="127"/>
      <c r="B23" s="127"/>
      <c r="C23" s="140"/>
      <c r="D23" s="127"/>
      <c r="E23" s="127"/>
      <c r="F23" s="127"/>
      <c r="G23" s="127"/>
      <c r="H23" s="127"/>
    </row>
    <row r="24" spans="1:8" ht="13.5">
      <c r="A24" s="127"/>
      <c r="B24" s="127"/>
      <c r="C24" s="140"/>
      <c r="D24" s="127"/>
      <c r="E24" s="127"/>
      <c r="F24" s="127"/>
      <c r="G24" s="127"/>
      <c r="H24" s="127"/>
    </row>
    <row r="25" spans="1:8" ht="13.5">
      <c r="A25" s="127"/>
      <c r="B25" s="127"/>
      <c r="C25" s="140"/>
      <c r="D25" s="127"/>
      <c r="E25" s="127"/>
      <c r="F25" s="127"/>
      <c r="G25" s="127"/>
      <c r="H25" s="127"/>
    </row>
    <row r="26" spans="1:8" ht="13.5">
      <c r="A26" s="127"/>
      <c r="B26" s="127"/>
      <c r="C26" s="140"/>
      <c r="D26" s="127"/>
      <c r="E26" s="127"/>
      <c r="F26" s="127"/>
      <c r="G26" s="127"/>
      <c r="H26" s="127"/>
    </row>
    <row r="27" spans="1:8" ht="13.5">
      <c r="A27" s="127"/>
      <c r="B27" s="127"/>
      <c r="C27" s="140"/>
      <c r="D27" s="127"/>
      <c r="E27" s="127"/>
      <c r="F27" s="127"/>
      <c r="G27" s="127"/>
      <c r="H27" s="127"/>
    </row>
    <row r="28" spans="1:8" ht="13.5">
      <c r="A28" s="127"/>
      <c r="B28" s="127"/>
      <c r="C28" s="140"/>
      <c r="D28" s="127"/>
      <c r="E28" s="127"/>
      <c r="F28" s="127"/>
      <c r="G28" s="127"/>
      <c r="H28" s="127"/>
    </row>
    <row r="29" spans="1:8" ht="13.5">
      <c r="A29" s="127"/>
      <c r="B29" s="127"/>
      <c r="C29" s="140"/>
      <c r="D29" s="127"/>
      <c r="E29" s="127"/>
      <c r="F29" s="127"/>
      <c r="G29" s="127"/>
      <c r="H29" s="127"/>
    </row>
    <row r="30" spans="1:8" ht="13.5">
      <c r="A30" s="127"/>
      <c r="B30" s="127"/>
      <c r="C30" s="140"/>
      <c r="D30" s="127"/>
      <c r="E30" s="127"/>
      <c r="F30" s="127"/>
      <c r="G30" s="127"/>
      <c r="H30" s="127"/>
    </row>
    <row r="31" spans="1:8" ht="13.5">
      <c r="A31" s="127"/>
      <c r="B31" s="127"/>
      <c r="C31" s="140"/>
      <c r="D31" s="127"/>
      <c r="E31" s="127"/>
      <c r="F31" s="127"/>
      <c r="G31" s="127"/>
      <c r="H31" s="127"/>
    </row>
    <row r="32" spans="1:8" ht="13.5">
      <c r="A32" s="127"/>
      <c r="B32" s="127"/>
      <c r="C32" s="140"/>
      <c r="D32" s="127"/>
      <c r="E32" s="127"/>
      <c r="F32" s="127"/>
      <c r="G32" s="127"/>
      <c r="H32" s="127"/>
    </row>
    <row r="33" spans="1:8" ht="13.5">
      <c r="A33" s="127"/>
      <c r="B33" s="127"/>
      <c r="C33" s="140"/>
      <c r="D33" s="127"/>
      <c r="E33" s="127"/>
      <c r="F33" s="127"/>
      <c r="G33" s="127"/>
      <c r="H33" s="127"/>
    </row>
    <row r="34" spans="1:8" ht="13.5">
      <c r="A34" s="127"/>
      <c r="B34" s="127"/>
      <c r="C34" s="140"/>
      <c r="D34" s="127"/>
      <c r="E34" s="127"/>
      <c r="F34" s="127"/>
      <c r="G34" s="127"/>
      <c r="H34" s="127"/>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95"/>
  <sheetViews>
    <sheetView zoomScalePageLayoutView="0" workbookViewId="0" topLeftCell="A1">
      <pane ySplit="6" topLeftCell="A70" activePane="bottomLeft" state="frozen"/>
      <selection pane="topLeft" activeCell="F131" sqref="F131"/>
      <selection pane="bottomLeft" activeCell="A77" sqref="A77"/>
    </sheetView>
  </sheetViews>
  <sheetFormatPr defaultColWidth="9.140625" defaultRowHeight="15"/>
  <cols>
    <col min="1" max="1" width="57.140625" style="787" customWidth="1"/>
    <col min="2" max="2" width="12.140625" style="789" customWidth="1"/>
    <col min="3" max="3" width="7.421875" style="789" customWidth="1"/>
    <col min="4" max="4" width="9.7109375" style="786" bestFit="1" customWidth="1"/>
    <col min="5" max="5" width="17.28125" style="786" customWidth="1"/>
    <col min="6" max="6" width="8.7109375" style="753" customWidth="1"/>
    <col min="7" max="16384" width="9.140625" style="753" customWidth="1"/>
  </cols>
  <sheetData>
    <row r="1" spans="1:5" ht="15" thickBot="1">
      <c r="A1" s="1186" t="s">
        <v>941</v>
      </c>
      <c r="B1" s="1186"/>
      <c r="C1" s="1186"/>
      <c r="D1" s="1186"/>
      <c r="E1" s="1186"/>
    </row>
    <row r="2" spans="1:6" ht="12.75" customHeight="1">
      <c r="A2" s="1174" t="s">
        <v>942</v>
      </c>
      <c r="B2" s="1175"/>
      <c r="C2" s="1175"/>
      <c r="D2" s="1175"/>
      <c r="E2" s="1175"/>
      <c r="F2" s="1176"/>
    </row>
    <row r="3" spans="1:6" ht="27.75" customHeight="1">
      <c r="A3" s="1177" t="s">
        <v>963</v>
      </c>
      <c r="B3" s="1178"/>
      <c r="C3" s="1178"/>
      <c r="D3" s="1178"/>
      <c r="E3" s="1178"/>
      <c r="F3" s="1179"/>
    </row>
    <row r="4" spans="1:6" ht="14.25">
      <c r="A4" s="844" t="s">
        <v>954</v>
      </c>
      <c r="B4" s="845"/>
      <c r="C4" s="846"/>
      <c r="D4" s="845" t="s">
        <v>955</v>
      </c>
      <c r="E4" s="842"/>
      <c r="F4" s="829"/>
    </row>
    <row r="5" spans="1:6" ht="14.25">
      <c r="A5" s="847" t="s">
        <v>956</v>
      </c>
      <c r="B5" s="848"/>
      <c r="C5" s="848"/>
      <c r="D5" s="848"/>
      <c r="E5" s="843"/>
      <c r="F5" s="830"/>
    </row>
    <row r="6" spans="1:6" s="754" customFormat="1" ht="15" thickBot="1">
      <c r="A6" s="831" t="s">
        <v>964</v>
      </c>
      <c r="B6" s="832"/>
      <c r="C6" s="832"/>
      <c r="D6" s="832"/>
      <c r="E6" s="832"/>
      <c r="F6" s="833"/>
    </row>
    <row r="7" spans="1:6" s="754" customFormat="1" ht="12.75" customHeight="1" thickBot="1">
      <c r="A7" s="820"/>
      <c r="B7" s="787"/>
      <c r="C7" s="787"/>
      <c r="D7" s="787"/>
      <c r="E7" s="787"/>
      <c r="F7" s="818"/>
    </row>
    <row r="8" spans="1:6" ht="43.5" thickBot="1">
      <c r="A8" s="823" t="s">
        <v>965</v>
      </c>
      <c r="B8" s="824" t="s">
        <v>966</v>
      </c>
      <c r="C8" s="825" t="s">
        <v>967</v>
      </c>
      <c r="D8" s="826" t="s">
        <v>968</v>
      </c>
      <c r="E8" s="827" t="s">
        <v>969</v>
      </c>
      <c r="F8" s="828" t="s">
        <v>958</v>
      </c>
    </row>
    <row r="9" spans="1:6" ht="15" thickBot="1">
      <c r="A9" s="821" t="s">
        <v>333</v>
      </c>
      <c r="B9" s="1187"/>
      <c r="C9" s="1188"/>
      <c r="D9" s="822" t="s">
        <v>442</v>
      </c>
      <c r="E9" s="819" t="s">
        <v>362</v>
      </c>
      <c r="F9" s="819" t="s">
        <v>957</v>
      </c>
    </row>
    <row r="10" spans="1:8" ht="14.25">
      <c r="A10" s="795" t="s">
        <v>817</v>
      </c>
      <c r="B10" s="796" t="s">
        <v>818</v>
      </c>
      <c r="C10" s="791" t="s">
        <v>2</v>
      </c>
      <c r="D10" s="778">
        <f>SUM(D11:D16)</f>
        <v>36801</v>
      </c>
      <c r="E10" s="771">
        <f>SUM(E11:E16)</f>
        <v>4088</v>
      </c>
      <c r="F10" s="849">
        <f>SUM(F11:F16)</f>
        <v>40889</v>
      </c>
      <c r="G10" s="786"/>
      <c r="H10" s="786"/>
    </row>
    <row r="11" spans="1:6" ht="28.5">
      <c r="A11" s="758" t="s">
        <v>819</v>
      </c>
      <c r="B11" s="759" t="s">
        <v>820</v>
      </c>
      <c r="C11" s="760" t="s">
        <v>5</v>
      </c>
      <c r="D11" s="761">
        <v>9361</v>
      </c>
      <c r="E11" s="762">
        <v>1542</v>
      </c>
      <c r="F11" s="792">
        <f aca="true" t="shared" si="0" ref="F11:F18">E11+D11</f>
        <v>10903</v>
      </c>
    </row>
    <row r="12" spans="1:6" ht="14.25">
      <c r="A12" s="758" t="s">
        <v>821</v>
      </c>
      <c r="B12" s="759">
        <v>504</v>
      </c>
      <c r="C12" s="760" t="s">
        <v>8</v>
      </c>
      <c r="D12" s="761">
        <v>3</v>
      </c>
      <c r="E12" s="762"/>
      <c r="F12" s="792">
        <f t="shared" si="0"/>
        <v>3</v>
      </c>
    </row>
    <row r="13" spans="1:6" ht="14.25">
      <c r="A13" s="758" t="s">
        <v>822</v>
      </c>
      <c r="B13" s="759">
        <v>511</v>
      </c>
      <c r="C13" s="760" t="s">
        <v>11</v>
      </c>
      <c r="D13" s="761">
        <v>1518</v>
      </c>
      <c r="E13" s="762">
        <v>195</v>
      </c>
      <c r="F13" s="792">
        <f t="shared" si="0"/>
        <v>1713</v>
      </c>
    </row>
    <row r="14" spans="1:6" ht="14.25">
      <c r="A14" s="758" t="s">
        <v>823</v>
      </c>
      <c r="B14" s="759">
        <v>512</v>
      </c>
      <c r="C14" s="760" t="s">
        <v>14</v>
      </c>
      <c r="D14" s="761">
        <v>4244</v>
      </c>
      <c r="E14" s="762"/>
      <c r="F14" s="792">
        <f t="shared" si="0"/>
        <v>4244</v>
      </c>
    </row>
    <row r="15" spans="1:6" ht="14.25">
      <c r="A15" s="758" t="s">
        <v>824</v>
      </c>
      <c r="B15" s="759">
        <v>513</v>
      </c>
      <c r="C15" s="760" t="s">
        <v>17</v>
      </c>
      <c r="D15" s="761">
        <v>286</v>
      </c>
      <c r="E15" s="762"/>
      <c r="F15" s="792">
        <f t="shared" si="0"/>
        <v>286</v>
      </c>
    </row>
    <row r="16" spans="1:6" ht="14.25">
      <c r="A16" s="758" t="s">
        <v>825</v>
      </c>
      <c r="B16" s="759">
        <v>518</v>
      </c>
      <c r="C16" s="760" t="s">
        <v>20</v>
      </c>
      <c r="D16" s="761">
        <v>21389</v>
      </c>
      <c r="E16" s="762">
        <v>2351</v>
      </c>
      <c r="F16" s="792">
        <f t="shared" si="0"/>
        <v>23740</v>
      </c>
    </row>
    <row r="17" spans="1:6" ht="14.25">
      <c r="A17" s="758" t="s">
        <v>826</v>
      </c>
      <c r="B17" s="756" t="s">
        <v>827</v>
      </c>
      <c r="C17" s="760" t="s">
        <v>23</v>
      </c>
      <c r="D17" s="757">
        <f>SUM(D18:D20)</f>
        <v>-4866</v>
      </c>
      <c r="E17" s="763">
        <f>SUM(E18:E20)</f>
        <v>1027</v>
      </c>
      <c r="F17" s="850">
        <f>SUM(F18:F20)</f>
        <v>-3839</v>
      </c>
    </row>
    <row r="18" spans="1:6" ht="14.25">
      <c r="A18" s="758" t="s">
        <v>828</v>
      </c>
      <c r="B18" s="759">
        <v>56</v>
      </c>
      <c r="C18" s="760" t="s">
        <v>26</v>
      </c>
      <c r="D18" s="761">
        <v>-2463</v>
      </c>
      <c r="E18" s="762">
        <v>1027</v>
      </c>
      <c r="F18" s="792">
        <f t="shared" si="0"/>
        <v>-1436</v>
      </c>
    </row>
    <row r="19" spans="1:6" ht="14.25">
      <c r="A19" s="758" t="s">
        <v>829</v>
      </c>
      <c r="B19" s="759">
        <v>571.572</v>
      </c>
      <c r="C19" s="760" t="s">
        <v>29</v>
      </c>
      <c r="D19" s="761"/>
      <c r="E19" s="762"/>
      <c r="F19" s="792"/>
    </row>
    <row r="20" spans="1:6" ht="14.25">
      <c r="A20" s="758" t="s">
        <v>830</v>
      </c>
      <c r="B20" s="759">
        <v>573.574</v>
      </c>
      <c r="C20" s="760" t="s">
        <v>32</v>
      </c>
      <c r="D20" s="761">
        <v>-2403</v>
      </c>
      <c r="E20" s="762"/>
      <c r="F20" s="792">
        <f>E20+D20</f>
        <v>-2403</v>
      </c>
    </row>
    <row r="21" spans="1:6" ht="14.25">
      <c r="A21" s="758" t="s">
        <v>831</v>
      </c>
      <c r="B21" s="759" t="s">
        <v>832</v>
      </c>
      <c r="C21" s="760" t="s">
        <v>34</v>
      </c>
      <c r="D21" s="764">
        <f>SUM(D22:D26)</f>
        <v>86638</v>
      </c>
      <c r="E21" s="763">
        <f>SUM(E22:E26)</f>
        <v>65</v>
      </c>
      <c r="F21" s="850">
        <f>E21+D21</f>
        <v>86703</v>
      </c>
    </row>
    <row r="22" spans="1:6" ht="14.25">
      <c r="A22" s="758" t="s">
        <v>833</v>
      </c>
      <c r="B22" s="759">
        <v>521</v>
      </c>
      <c r="C22" s="760" t="s">
        <v>37</v>
      </c>
      <c r="D22" s="761">
        <v>65612</v>
      </c>
      <c r="E22" s="762">
        <v>56</v>
      </c>
      <c r="F22" s="792">
        <f>E22+D22</f>
        <v>65668</v>
      </c>
    </row>
    <row r="23" spans="1:6" ht="14.25">
      <c r="A23" s="758" t="s">
        <v>834</v>
      </c>
      <c r="B23" s="759">
        <v>524</v>
      </c>
      <c r="C23" s="760" t="s">
        <v>39</v>
      </c>
      <c r="D23" s="761">
        <v>20989</v>
      </c>
      <c r="E23" s="762">
        <v>9</v>
      </c>
      <c r="F23" s="792">
        <f>E23+D23</f>
        <v>20998</v>
      </c>
    </row>
    <row r="24" spans="1:6" ht="14.25">
      <c r="A24" s="758" t="s">
        <v>835</v>
      </c>
      <c r="B24" s="759">
        <v>525</v>
      </c>
      <c r="C24" s="760" t="s">
        <v>42</v>
      </c>
      <c r="D24" s="761"/>
      <c r="E24" s="762"/>
      <c r="F24" s="792"/>
    </row>
    <row r="25" spans="1:6" ht="14.25">
      <c r="A25" s="758" t="s">
        <v>836</v>
      </c>
      <c r="B25" s="759">
        <v>527</v>
      </c>
      <c r="C25" s="760" t="s">
        <v>44</v>
      </c>
      <c r="D25" s="761">
        <v>37</v>
      </c>
      <c r="E25" s="762"/>
      <c r="F25" s="792">
        <f>E25+D25</f>
        <v>37</v>
      </c>
    </row>
    <row r="26" spans="1:6" ht="14.25">
      <c r="A26" s="758" t="s">
        <v>837</v>
      </c>
      <c r="B26" s="759">
        <v>528</v>
      </c>
      <c r="C26" s="760" t="s">
        <v>47</v>
      </c>
      <c r="D26" s="761"/>
      <c r="E26" s="762"/>
      <c r="F26" s="792"/>
    </row>
    <row r="27" spans="1:6" ht="14.25">
      <c r="A27" s="758" t="s">
        <v>838</v>
      </c>
      <c r="B27" s="759" t="s">
        <v>839</v>
      </c>
      <c r="C27" s="760" t="s">
        <v>50</v>
      </c>
      <c r="D27" s="764">
        <f>SUM(D28:D28)</f>
        <v>5</v>
      </c>
      <c r="E27" s="763">
        <f>SUM(E28:E28)</f>
        <v>4</v>
      </c>
      <c r="F27" s="850">
        <f>E27+D27</f>
        <v>9</v>
      </c>
    </row>
    <row r="28" spans="1:6" ht="14.25">
      <c r="A28" s="758" t="s">
        <v>840</v>
      </c>
      <c r="B28" s="759">
        <v>53</v>
      </c>
      <c r="C28" s="760" t="s">
        <v>53</v>
      </c>
      <c r="D28" s="761">
        <v>5</v>
      </c>
      <c r="E28" s="762">
        <v>4</v>
      </c>
      <c r="F28" s="792">
        <f>E28+D28</f>
        <v>9</v>
      </c>
    </row>
    <row r="29" spans="1:6" ht="14.25">
      <c r="A29" s="758" t="s">
        <v>841</v>
      </c>
      <c r="B29" s="759" t="s">
        <v>842</v>
      </c>
      <c r="C29" s="760" t="s">
        <v>56</v>
      </c>
      <c r="D29" s="764">
        <f>SUM(D30:D36)</f>
        <v>17126</v>
      </c>
      <c r="E29" s="763">
        <f>SUM(E30:E36)</f>
        <v>140</v>
      </c>
      <c r="F29" s="850">
        <f>E29+D29</f>
        <v>17266</v>
      </c>
    </row>
    <row r="30" spans="1:6" ht="14.25">
      <c r="A30" s="758" t="s">
        <v>843</v>
      </c>
      <c r="B30" s="759">
        <v>541.542</v>
      </c>
      <c r="C30" s="760" t="s">
        <v>58</v>
      </c>
      <c r="D30" s="761"/>
      <c r="E30" s="762"/>
      <c r="F30" s="792"/>
    </row>
    <row r="31" spans="1:6" ht="14.25">
      <c r="A31" s="758" t="s">
        <v>844</v>
      </c>
      <c r="B31" s="759">
        <v>543</v>
      </c>
      <c r="C31" s="760" t="s">
        <v>60</v>
      </c>
      <c r="D31" s="761"/>
      <c r="E31" s="762"/>
      <c r="F31" s="792"/>
    </row>
    <row r="32" spans="1:6" ht="14.25">
      <c r="A32" s="758" t="s">
        <v>845</v>
      </c>
      <c r="B32" s="759">
        <v>544</v>
      </c>
      <c r="C32" s="760" t="s">
        <v>62</v>
      </c>
      <c r="D32" s="761"/>
      <c r="E32" s="762"/>
      <c r="F32" s="792"/>
    </row>
    <row r="33" spans="1:6" ht="14.25">
      <c r="A33" s="758" t="s">
        <v>846</v>
      </c>
      <c r="B33" s="759">
        <v>545</v>
      </c>
      <c r="C33" s="760" t="s">
        <v>65</v>
      </c>
      <c r="D33" s="761">
        <v>282</v>
      </c>
      <c r="E33" s="762"/>
      <c r="F33" s="792">
        <f>E33+D33</f>
        <v>282</v>
      </c>
    </row>
    <row r="34" spans="1:6" ht="14.25">
      <c r="A34" s="758" t="s">
        <v>847</v>
      </c>
      <c r="B34" s="759">
        <v>546</v>
      </c>
      <c r="C34" s="760" t="s">
        <v>67</v>
      </c>
      <c r="D34" s="761">
        <v>52</v>
      </c>
      <c r="E34" s="762"/>
      <c r="F34" s="792">
        <f>E34+D34</f>
        <v>52</v>
      </c>
    </row>
    <row r="35" spans="1:6" ht="12.75" customHeight="1">
      <c r="A35" s="758" t="s">
        <v>848</v>
      </c>
      <c r="B35" s="759">
        <v>548</v>
      </c>
      <c r="C35" s="760" t="s">
        <v>69</v>
      </c>
      <c r="D35" s="761"/>
      <c r="E35" s="762"/>
      <c r="F35" s="792"/>
    </row>
    <row r="36" spans="1:6" ht="14.25">
      <c r="A36" s="758" t="s">
        <v>849</v>
      </c>
      <c r="B36" s="759">
        <v>549</v>
      </c>
      <c r="C36" s="760" t="s">
        <v>72</v>
      </c>
      <c r="D36" s="761">
        <v>16792</v>
      </c>
      <c r="E36" s="762">
        <v>140</v>
      </c>
      <c r="F36" s="792">
        <f>E36+D36</f>
        <v>16932</v>
      </c>
    </row>
    <row r="37" spans="1:6" ht="12.75" customHeight="1">
      <c r="A37" s="758" t="s">
        <v>850</v>
      </c>
      <c r="B37" s="759" t="s">
        <v>851</v>
      </c>
      <c r="C37" s="760" t="s">
        <v>73</v>
      </c>
      <c r="D37" s="764">
        <f>SUM(D38:D42)</f>
        <v>5543</v>
      </c>
      <c r="E37" s="763">
        <f>SUM(E38:E42)</f>
        <v>254</v>
      </c>
      <c r="F37" s="850">
        <f>E37+D37</f>
        <v>5797</v>
      </c>
    </row>
    <row r="38" spans="1:6" ht="14.25">
      <c r="A38" s="758" t="s">
        <v>852</v>
      </c>
      <c r="B38" s="759">
        <v>551</v>
      </c>
      <c r="C38" s="760" t="s">
        <v>75</v>
      </c>
      <c r="D38" s="761">
        <v>5543</v>
      </c>
      <c r="E38" s="762">
        <v>254</v>
      </c>
      <c r="F38" s="792">
        <f>E38+D38</f>
        <v>5797</v>
      </c>
    </row>
    <row r="39" spans="1:6" ht="14.25">
      <c r="A39" s="758" t="s">
        <v>853</v>
      </c>
      <c r="B39" s="759">
        <v>552</v>
      </c>
      <c r="C39" s="760" t="s">
        <v>78</v>
      </c>
      <c r="D39" s="761"/>
      <c r="E39" s="762"/>
      <c r="F39" s="792"/>
    </row>
    <row r="40" spans="1:6" ht="14.25">
      <c r="A40" s="758" t="s">
        <v>854</v>
      </c>
      <c r="B40" s="759">
        <v>553</v>
      </c>
      <c r="C40" s="760" t="s">
        <v>81</v>
      </c>
      <c r="D40" s="761"/>
      <c r="E40" s="762"/>
      <c r="F40" s="792"/>
    </row>
    <row r="41" spans="1:6" ht="14.25">
      <c r="A41" s="758" t="s">
        <v>855</v>
      </c>
      <c r="B41" s="759">
        <v>554</v>
      </c>
      <c r="C41" s="760" t="s">
        <v>84</v>
      </c>
      <c r="D41" s="761"/>
      <c r="E41" s="762"/>
      <c r="F41" s="792"/>
    </row>
    <row r="42" spans="1:6" ht="14.25">
      <c r="A42" s="758" t="s">
        <v>856</v>
      </c>
      <c r="B42" s="759" t="s">
        <v>857</v>
      </c>
      <c r="C42" s="760" t="s">
        <v>86</v>
      </c>
      <c r="D42" s="761"/>
      <c r="E42" s="762"/>
      <c r="F42" s="792"/>
    </row>
    <row r="43" spans="1:6" ht="14.25">
      <c r="A43" s="758" t="s">
        <v>943</v>
      </c>
      <c r="B43" s="759" t="s">
        <v>858</v>
      </c>
      <c r="C43" s="760" t="s">
        <v>88</v>
      </c>
      <c r="D43" s="764">
        <f>SUM(D44:D44)</f>
        <v>0</v>
      </c>
      <c r="E43" s="763">
        <f>SUM(E44:E44)</f>
        <v>0</v>
      </c>
      <c r="F43" s="850">
        <v>0</v>
      </c>
    </row>
    <row r="44" spans="1:6" ht="14.25" customHeight="1">
      <c r="A44" s="758" t="s">
        <v>859</v>
      </c>
      <c r="B44" s="759">
        <v>581</v>
      </c>
      <c r="C44" s="760" t="s">
        <v>91</v>
      </c>
      <c r="D44" s="761"/>
      <c r="E44" s="762"/>
      <c r="F44" s="792"/>
    </row>
    <row r="45" spans="1:6" ht="24.75" customHeight="1">
      <c r="A45" s="758" t="s">
        <v>944</v>
      </c>
      <c r="B45" s="759" t="s">
        <v>860</v>
      </c>
      <c r="C45" s="760" t="s">
        <v>93</v>
      </c>
      <c r="D45" s="764">
        <f>D46</f>
        <v>300</v>
      </c>
      <c r="E45" s="763">
        <f>E46</f>
        <v>294</v>
      </c>
      <c r="F45" s="850">
        <f>E45+D45</f>
        <v>594</v>
      </c>
    </row>
    <row r="46" spans="1:6" ht="12.75" customHeight="1">
      <c r="A46" s="758" t="s">
        <v>861</v>
      </c>
      <c r="B46" s="759">
        <v>59</v>
      </c>
      <c r="C46" s="760" t="s">
        <v>96</v>
      </c>
      <c r="D46" s="761">
        <v>300</v>
      </c>
      <c r="E46" s="762">
        <v>294</v>
      </c>
      <c r="F46" s="792">
        <f>E46+D46</f>
        <v>594</v>
      </c>
    </row>
    <row r="47" spans="1:6" ht="12.75" customHeight="1" thickBot="1">
      <c r="A47" s="765" t="s">
        <v>334</v>
      </c>
      <c r="B47" s="766" t="s">
        <v>945</v>
      </c>
      <c r="C47" s="776" t="s">
        <v>99</v>
      </c>
      <c r="D47" s="767">
        <f>D10+D17+D21+D27+D29+D37+D43</f>
        <v>141247</v>
      </c>
      <c r="E47" s="768">
        <f>E10+E17+E21+E27+E29+E37+E43</f>
        <v>5578</v>
      </c>
      <c r="F47" s="851">
        <f>E47+D47</f>
        <v>146825</v>
      </c>
    </row>
    <row r="48" spans="1:6" ht="12.75" customHeight="1" thickBot="1">
      <c r="A48" s="1189" t="s">
        <v>335</v>
      </c>
      <c r="B48" s="1190"/>
      <c r="C48" s="1190"/>
      <c r="D48" s="1190"/>
      <c r="E48" s="1190"/>
      <c r="F48" s="769"/>
    </row>
    <row r="49" spans="1:6" ht="12.75" customHeight="1">
      <c r="A49" s="795" t="s">
        <v>862</v>
      </c>
      <c r="B49" s="790" t="s">
        <v>946</v>
      </c>
      <c r="C49" s="791" t="s">
        <v>101</v>
      </c>
      <c r="D49" s="778" t="str">
        <f>D50</f>
        <v>134670</v>
      </c>
      <c r="E49" s="771">
        <f>SUM(E50:E50)</f>
        <v>0</v>
      </c>
      <c r="F49" s="849">
        <f>E49+D49</f>
        <v>134670</v>
      </c>
    </row>
    <row r="50" spans="1:6" ht="12.75" customHeight="1">
      <c r="A50" s="758" t="s">
        <v>863</v>
      </c>
      <c r="B50" s="772">
        <v>691</v>
      </c>
      <c r="C50" s="760" t="s">
        <v>103</v>
      </c>
      <c r="D50" s="760" t="s">
        <v>947</v>
      </c>
      <c r="E50" s="762"/>
      <c r="F50" s="792">
        <f>E50+D50</f>
        <v>134670</v>
      </c>
    </row>
    <row r="51" spans="1:6" ht="12.75" customHeight="1">
      <c r="A51" s="758" t="s">
        <v>864</v>
      </c>
      <c r="B51" s="770" t="s">
        <v>865</v>
      </c>
      <c r="C51" s="760" t="s">
        <v>105</v>
      </c>
      <c r="D51" s="764">
        <f>D54+D53+D52</f>
        <v>240</v>
      </c>
      <c r="E51" s="773">
        <f>SUM(E52:E54)</f>
        <v>0</v>
      </c>
      <c r="F51" s="850">
        <f>E51+D51</f>
        <v>240</v>
      </c>
    </row>
    <row r="52" spans="1:6" ht="12.75" customHeight="1">
      <c r="A52" s="758" t="s">
        <v>866</v>
      </c>
      <c r="B52" s="772">
        <v>681</v>
      </c>
      <c r="C52" s="760" t="s">
        <v>107</v>
      </c>
      <c r="D52" s="760"/>
      <c r="E52" s="762"/>
      <c r="F52" s="792"/>
    </row>
    <row r="53" spans="1:6" ht="14.25">
      <c r="A53" s="758" t="s">
        <v>867</v>
      </c>
      <c r="B53" s="772">
        <v>682</v>
      </c>
      <c r="C53" s="760" t="s">
        <v>110</v>
      </c>
      <c r="D53" s="760" t="s">
        <v>948</v>
      </c>
      <c r="E53" s="762"/>
      <c r="F53" s="792">
        <f>E53+D53</f>
        <v>240</v>
      </c>
    </row>
    <row r="54" spans="1:6" ht="14.25">
      <c r="A54" s="758" t="s">
        <v>868</v>
      </c>
      <c r="B54" s="772">
        <v>684</v>
      </c>
      <c r="C54" s="760" t="s">
        <v>113</v>
      </c>
      <c r="D54" s="760"/>
      <c r="E54" s="762"/>
      <c r="F54" s="792"/>
    </row>
    <row r="55" spans="1:6" ht="14.25">
      <c r="A55" s="758" t="s">
        <v>949</v>
      </c>
      <c r="B55" s="774" t="s">
        <v>869</v>
      </c>
      <c r="C55" s="760" t="s">
        <v>116</v>
      </c>
      <c r="D55" s="760" t="s">
        <v>950</v>
      </c>
      <c r="E55" s="762">
        <v>6818</v>
      </c>
      <c r="F55" s="792">
        <f>E55+D55</f>
        <v>12213</v>
      </c>
    </row>
    <row r="56" spans="1:6" ht="14.25">
      <c r="A56" s="758" t="s">
        <v>951</v>
      </c>
      <c r="B56" s="770" t="s">
        <v>870</v>
      </c>
      <c r="C56" s="760" t="s">
        <v>119</v>
      </c>
      <c r="D56" s="764">
        <v>2523</v>
      </c>
      <c r="E56" s="773">
        <v>264</v>
      </c>
      <c r="F56" s="850">
        <f>E56+D56</f>
        <v>2787</v>
      </c>
    </row>
    <row r="57" spans="1:6" ht="14.25">
      <c r="A57" s="758" t="s">
        <v>871</v>
      </c>
      <c r="B57" s="774">
        <v>641.642</v>
      </c>
      <c r="C57" s="760" t="s">
        <v>122</v>
      </c>
      <c r="D57" s="761">
        <v>2</v>
      </c>
      <c r="E57" s="762"/>
      <c r="F57" s="792">
        <f>E57+D57</f>
        <v>2</v>
      </c>
    </row>
    <row r="58" spans="1:6" ht="14.25">
      <c r="A58" s="758" t="s">
        <v>872</v>
      </c>
      <c r="B58" s="775">
        <v>643</v>
      </c>
      <c r="C58" s="760" t="s">
        <v>124</v>
      </c>
      <c r="D58" s="761"/>
      <c r="E58" s="762"/>
      <c r="F58" s="792"/>
    </row>
    <row r="59" spans="1:6" ht="14.25">
      <c r="A59" s="758" t="s">
        <v>873</v>
      </c>
      <c r="B59" s="772">
        <v>644</v>
      </c>
      <c r="C59" s="760" t="s">
        <v>127</v>
      </c>
      <c r="D59" s="761">
        <v>18</v>
      </c>
      <c r="E59" s="763"/>
      <c r="F59" s="792">
        <f>E59+D59</f>
        <v>18</v>
      </c>
    </row>
    <row r="60" spans="1:6" ht="14.25">
      <c r="A60" s="758" t="s">
        <v>874</v>
      </c>
      <c r="B60" s="772">
        <v>645</v>
      </c>
      <c r="C60" s="760" t="s">
        <v>130</v>
      </c>
      <c r="D60" s="761">
        <v>2</v>
      </c>
      <c r="E60" s="762"/>
      <c r="F60" s="792">
        <f>E60+D60</f>
        <v>2</v>
      </c>
    </row>
    <row r="61" spans="1:6" ht="14.25">
      <c r="A61" s="758" t="s">
        <v>875</v>
      </c>
      <c r="B61" s="772">
        <v>648</v>
      </c>
      <c r="C61" s="760" t="s">
        <v>133</v>
      </c>
      <c r="D61" s="761">
        <v>799</v>
      </c>
      <c r="E61" s="762"/>
      <c r="F61" s="792">
        <f>E61+D61</f>
        <v>799</v>
      </c>
    </row>
    <row r="62" spans="1:6" ht="14.25">
      <c r="A62" s="758" t="s">
        <v>876</v>
      </c>
      <c r="B62" s="772">
        <v>649</v>
      </c>
      <c r="C62" s="760" t="s">
        <v>135</v>
      </c>
      <c r="D62" s="761">
        <v>1701</v>
      </c>
      <c r="E62" s="762">
        <v>263</v>
      </c>
      <c r="F62" s="792">
        <f>E62+D62</f>
        <v>1964</v>
      </c>
    </row>
    <row r="63" spans="1:6" ht="14.25">
      <c r="A63" s="758" t="s">
        <v>877</v>
      </c>
      <c r="B63" s="770" t="s">
        <v>878</v>
      </c>
      <c r="C63" s="760" t="s">
        <v>138</v>
      </c>
      <c r="D63" s="764">
        <f>SUM(D64:D68)</f>
        <v>7</v>
      </c>
      <c r="E63" s="773">
        <f>SUM(E64:E68)</f>
        <v>0</v>
      </c>
      <c r="F63" s="850">
        <f>E63+D63</f>
        <v>7</v>
      </c>
    </row>
    <row r="64" spans="1:6" ht="14.25">
      <c r="A64" s="758" t="s">
        <v>879</v>
      </c>
      <c r="B64" s="772">
        <v>652</v>
      </c>
      <c r="C64" s="760" t="s">
        <v>141</v>
      </c>
      <c r="D64" s="761"/>
      <c r="E64" s="762"/>
      <c r="F64" s="792"/>
    </row>
    <row r="65" spans="1:6" ht="14.25">
      <c r="A65" s="758" t="s">
        <v>880</v>
      </c>
      <c r="B65" s="772">
        <v>653</v>
      </c>
      <c r="C65" s="760" t="s">
        <v>144</v>
      </c>
      <c r="D65" s="761"/>
      <c r="E65" s="762"/>
      <c r="F65" s="792"/>
    </row>
    <row r="66" spans="1:6" ht="14.25">
      <c r="A66" s="758" t="s">
        <v>881</v>
      </c>
      <c r="B66" s="772">
        <v>654</v>
      </c>
      <c r="C66" s="760" t="s">
        <v>146</v>
      </c>
      <c r="D66" s="761">
        <v>7</v>
      </c>
      <c r="E66" s="762"/>
      <c r="F66" s="792">
        <f>E66+D66</f>
        <v>7</v>
      </c>
    </row>
    <row r="67" spans="1:6" ht="14.25">
      <c r="A67" s="758" t="s">
        <v>882</v>
      </c>
      <c r="B67" s="772">
        <v>655</v>
      </c>
      <c r="C67" s="760" t="s">
        <v>149</v>
      </c>
      <c r="D67" s="761"/>
      <c r="E67" s="762"/>
      <c r="F67" s="792"/>
    </row>
    <row r="68" spans="1:6" ht="14.25">
      <c r="A68" s="758" t="s">
        <v>883</v>
      </c>
      <c r="B68" s="772">
        <v>657</v>
      </c>
      <c r="C68" s="760" t="s">
        <v>152</v>
      </c>
      <c r="D68" s="761"/>
      <c r="E68" s="762"/>
      <c r="F68" s="792"/>
    </row>
    <row r="69" spans="1:6" ht="29.25" thickBot="1">
      <c r="A69" s="765" t="s">
        <v>336</v>
      </c>
      <c r="B69" s="766" t="s">
        <v>884</v>
      </c>
      <c r="C69" s="776" t="s">
        <v>154</v>
      </c>
      <c r="D69" s="767">
        <f>D49+D51+D55+D56+D63</f>
        <v>142835</v>
      </c>
      <c r="E69" s="768">
        <f>E49+E51+E55+E56+E63</f>
        <v>7082</v>
      </c>
      <c r="F69" s="851">
        <f>E69+D69</f>
        <v>149917</v>
      </c>
    </row>
    <row r="70" spans="1:6" ht="14.25">
      <c r="A70" s="755" t="s">
        <v>337</v>
      </c>
      <c r="B70" s="790" t="s">
        <v>952</v>
      </c>
      <c r="C70" s="791" t="s">
        <v>157</v>
      </c>
      <c r="D70" s="778">
        <f>D69-D47</f>
        <v>1588</v>
      </c>
      <c r="E70" s="771">
        <f>E69-E47</f>
        <v>1504</v>
      </c>
      <c r="F70" s="849">
        <f>E70+D70</f>
        <v>3092</v>
      </c>
    </row>
    <row r="71" spans="1:6" ht="14.25">
      <c r="A71" s="779" t="s">
        <v>338</v>
      </c>
      <c r="B71" s="770" t="s">
        <v>940</v>
      </c>
      <c r="C71" s="760" t="s">
        <v>160</v>
      </c>
      <c r="D71" s="757">
        <f>D70-D45</f>
        <v>1288</v>
      </c>
      <c r="E71" s="763">
        <f>E70-E45</f>
        <v>1210</v>
      </c>
      <c r="F71" s="850">
        <f>E71+D71</f>
        <v>2498</v>
      </c>
    </row>
    <row r="72" spans="1:6" ht="14.25">
      <c r="A72" s="777"/>
      <c r="B72" s="780"/>
      <c r="C72" s="760"/>
      <c r="D72" s="1180" t="s">
        <v>885</v>
      </c>
      <c r="E72" s="1181"/>
      <c r="F72" s="793"/>
    </row>
    <row r="73" spans="1:6" ht="28.5">
      <c r="A73" s="777" t="s">
        <v>886</v>
      </c>
      <c r="B73" s="781" t="s">
        <v>887</v>
      </c>
      <c r="C73" s="760" t="s">
        <v>163</v>
      </c>
      <c r="D73" s="1182">
        <f>+D70+E70</f>
        <v>3092</v>
      </c>
      <c r="E73" s="1183"/>
      <c r="F73" s="793"/>
    </row>
    <row r="74" spans="1:6" ht="29.25" thickBot="1">
      <c r="A74" s="782" t="s">
        <v>888</v>
      </c>
      <c r="B74" s="783" t="s">
        <v>889</v>
      </c>
      <c r="C74" s="776" t="s">
        <v>166</v>
      </c>
      <c r="D74" s="1184">
        <f>+D71+E71</f>
        <v>2498</v>
      </c>
      <c r="E74" s="1185"/>
      <c r="F74" s="794"/>
    </row>
    <row r="75" spans="1:5" ht="14.25">
      <c r="A75" s="784"/>
      <c r="B75" s="797"/>
      <c r="C75" s="798"/>
      <c r="D75" s="799"/>
      <c r="E75" s="799"/>
    </row>
    <row r="76" spans="1:6" ht="14.25">
      <c r="A76" s="800" t="s">
        <v>1525</v>
      </c>
      <c r="B76" s="801" t="s">
        <v>970</v>
      </c>
      <c r="C76" s="802"/>
      <c r="D76" s="803"/>
      <c r="E76" s="803"/>
      <c r="F76" s="804"/>
    </row>
    <row r="77" spans="1:6" ht="14.25">
      <c r="A77" s="805" t="s">
        <v>971</v>
      </c>
      <c r="B77" s="806"/>
      <c r="C77" s="569"/>
      <c r="D77" s="570"/>
      <c r="E77" s="570"/>
      <c r="F77" s="807"/>
    </row>
    <row r="78" spans="1:6" ht="14.25">
      <c r="A78" s="805"/>
      <c r="B78" s="806"/>
      <c r="C78" s="569"/>
      <c r="D78" s="570"/>
      <c r="E78" s="570"/>
      <c r="F78" s="807"/>
    </row>
    <row r="79" spans="1:6" ht="14.25">
      <c r="A79" s="808" t="s">
        <v>972</v>
      </c>
      <c r="B79" s="806"/>
      <c r="C79" s="569"/>
      <c r="D79" s="570"/>
      <c r="E79" s="570"/>
      <c r="F79" s="807"/>
    </row>
    <row r="80" spans="1:6" ht="14.25">
      <c r="A80" s="808"/>
      <c r="B80" s="806"/>
      <c r="C80" s="569"/>
      <c r="D80" s="570"/>
      <c r="E80" s="570"/>
      <c r="F80" s="807"/>
    </row>
    <row r="81" spans="1:6" ht="14.25">
      <c r="A81" s="809"/>
      <c r="B81" s="810"/>
      <c r="C81" s="811"/>
      <c r="D81" s="812"/>
      <c r="E81" s="812"/>
      <c r="F81" s="813"/>
    </row>
    <row r="82" spans="1:5" ht="12.75" customHeight="1">
      <c r="A82" s="784"/>
      <c r="B82" s="797"/>
      <c r="C82" s="798"/>
      <c r="D82" s="799"/>
      <c r="E82" s="799"/>
    </row>
    <row r="83" spans="1:5" ht="12.75" customHeight="1">
      <c r="A83" s="784"/>
      <c r="B83" s="797"/>
      <c r="C83" s="798"/>
      <c r="D83" s="799"/>
      <c r="E83" s="799"/>
    </row>
    <row r="84" spans="1:3" ht="12.75" customHeight="1">
      <c r="A84" s="784"/>
      <c r="B84" s="785"/>
      <c r="C84" s="785"/>
    </row>
    <row r="85" spans="1:3" ht="14.25">
      <c r="A85" s="787" t="s">
        <v>486</v>
      </c>
      <c r="B85" s="785"/>
      <c r="C85" s="785"/>
    </row>
    <row r="86" spans="1:3" ht="14.25">
      <c r="A86" s="753" t="s">
        <v>959</v>
      </c>
      <c r="B86" s="785"/>
      <c r="C86" s="785"/>
    </row>
    <row r="87" spans="1:3" ht="14.25">
      <c r="A87" s="753" t="s">
        <v>960</v>
      </c>
      <c r="B87" s="788"/>
      <c r="C87" s="788"/>
    </row>
    <row r="88" spans="1:3" ht="14.25">
      <c r="A88" s="753" t="s">
        <v>961</v>
      </c>
      <c r="B88" s="788"/>
      <c r="C88" s="788"/>
    </row>
    <row r="89" ht="14.25">
      <c r="A89" s="753" t="s">
        <v>962</v>
      </c>
    </row>
    <row r="91" spans="1:5" ht="14.25">
      <c r="A91" s="944" t="s">
        <v>976</v>
      </c>
      <c r="B91" s="970"/>
      <c r="C91" s="970"/>
      <c r="D91" s="978"/>
      <c r="E91" s="1058"/>
    </row>
    <row r="92" spans="1:5" ht="14.25">
      <c r="A92" s="944" t="s">
        <v>1253</v>
      </c>
      <c r="B92" s="970"/>
      <c r="C92" s="970"/>
      <c r="D92" s="978"/>
      <c r="E92" s="1058"/>
    </row>
    <row r="93" spans="1:5" ht="14.25">
      <c r="A93" s="944" t="s">
        <v>1257</v>
      </c>
      <c r="B93" s="970"/>
      <c r="C93" s="970"/>
      <c r="D93" s="978"/>
      <c r="E93" s="1058"/>
    </row>
    <row r="94" spans="1:5" ht="14.25">
      <c r="A94" s="143" t="s">
        <v>1258</v>
      </c>
      <c r="B94" s="970"/>
      <c r="C94" s="970"/>
      <c r="D94" s="978"/>
      <c r="E94" s="1058"/>
    </row>
    <row r="95" spans="1:5" ht="14.25">
      <c r="A95" s="1057"/>
      <c r="B95" s="970"/>
      <c r="C95" s="970"/>
      <c r="D95" s="978"/>
      <c r="E95" s="1058"/>
    </row>
  </sheetData>
  <sheetProtection/>
  <mergeCells count="8">
    <mergeCell ref="A2:F2"/>
    <mergeCell ref="A3:F3"/>
    <mergeCell ref="D72:E72"/>
    <mergeCell ref="D73:E73"/>
    <mergeCell ref="D74:E74"/>
    <mergeCell ref="A1:E1"/>
    <mergeCell ref="B9:C9"/>
    <mergeCell ref="A48:E48"/>
  </mergeCells>
  <printOptions horizontalCentered="1"/>
  <pageMargins left="0" right="0" top="0.3937007874015748" bottom="0.3937007874015748" header="0.5118110236220472" footer="0.5118110236220472"/>
  <pageSetup horizontalDpi="600" verticalDpi="600" orientation="portrait" paperSize="9" scale="80" r:id="rId1"/>
  <rowBreaks count="1" manualBreakCount="1">
    <brk id="45" max="255" man="1"/>
  </rowBreaks>
</worksheet>
</file>

<file path=xl/worksheets/sheet20.xml><?xml version="1.0" encoding="utf-8"?>
<worksheet xmlns="http://schemas.openxmlformats.org/spreadsheetml/2006/main" xmlns:r="http://schemas.openxmlformats.org/officeDocument/2006/relationships">
  <dimension ref="A1:E22"/>
  <sheetViews>
    <sheetView tabSelected="1" workbookViewId="0" topLeftCell="A1">
      <selection activeCell="C15" sqref="C15"/>
    </sheetView>
  </sheetViews>
  <sheetFormatPr defaultColWidth="9.140625" defaultRowHeight="15"/>
  <cols>
    <col min="1" max="1" width="15.57421875" style="33" customWidth="1"/>
    <col min="2" max="2" width="32.00390625" style="33" customWidth="1"/>
    <col min="3" max="3" width="17.8515625" style="69" customWidth="1"/>
    <col min="4" max="16384" width="9.140625" style="33" customWidth="1"/>
  </cols>
  <sheetData>
    <row r="1" spans="1:5" ht="13.5" customHeight="1">
      <c r="A1" s="52" t="s">
        <v>729</v>
      </c>
      <c r="B1" s="35"/>
      <c r="D1" s="35"/>
      <c r="E1" s="35"/>
    </row>
    <row r="2" spans="1:5" ht="14.25" thickBot="1">
      <c r="A2" s="35"/>
      <c r="B2" s="35"/>
      <c r="C2" s="70" t="s">
        <v>359</v>
      </c>
      <c r="D2" s="35"/>
      <c r="E2" s="35"/>
    </row>
    <row r="3" spans="1:5" ht="14.25" thickBot="1">
      <c r="A3" s="1470" t="s">
        <v>376</v>
      </c>
      <c r="B3" s="1471"/>
      <c r="C3" s="605">
        <v>2906</v>
      </c>
      <c r="D3" s="35"/>
      <c r="E3" s="35"/>
    </row>
    <row r="4" spans="1:5" ht="13.5">
      <c r="A4" s="1465" t="s">
        <v>378</v>
      </c>
      <c r="B4" s="489" t="s">
        <v>734</v>
      </c>
      <c r="C4" s="582">
        <v>100</v>
      </c>
      <c r="D4" s="35"/>
      <c r="E4" s="35"/>
    </row>
    <row r="5" spans="1:5" ht="13.5">
      <c r="A5" s="1466"/>
      <c r="B5" s="490" t="s">
        <v>402</v>
      </c>
      <c r="C5" s="583"/>
      <c r="D5" s="35"/>
      <c r="E5" s="35"/>
    </row>
    <row r="6" spans="1:5" ht="13.5">
      <c r="A6" s="1466"/>
      <c r="B6" s="490" t="s">
        <v>379</v>
      </c>
      <c r="C6" s="583"/>
      <c r="D6" s="35"/>
      <c r="E6" s="35"/>
    </row>
    <row r="7" spans="1:5" ht="13.5">
      <c r="A7" s="1466"/>
      <c r="B7" s="494" t="s">
        <v>381</v>
      </c>
      <c r="C7" s="585"/>
      <c r="D7" s="35"/>
      <c r="E7" s="35"/>
    </row>
    <row r="8" spans="1:5" ht="14.25" thickBot="1">
      <c r="A8" s="1466"/>
      <c r="B8" s="494" t="s">
        <v>1072</v>
      </c>
      <c r="C8" s="585"/>
      <c r="D8" s="35"/>
      <c r="E8" s="35"/>
    </row>
    <row r="9" spans="1:5" ht="14.25" thickBot="1">
      <c r="A9" s="1467"/>
      <c r="B9" s="491" t="s">
        <v>360</v>
      </c>
      <c r="C9" s="606">
        <f>SUM(C4:C8)</f>
        <v>100</v>
      </c>
      <c r="D9" s="35"/>
      <c r="E9" s="35"/>
    </row>
    <row r="10" spans="1:5" ht="13.5">
      <c r="A10" s="1484" t="s">
        <v>382</v>
      </c>
      <c r="B10" s="489" t="s">
        <v>403</v>
      </c>
      <c r="C10" s="607"/>
      <c r="D10" s="35"/>
      <c r="E10" s="35"/>
    </row>
    <row r="11" spans="1:5" ht="13.5">
      <c r="A11" s="1466"/>
      <c r="B11" s="490" t="s">
        <v>404</v>
      </c>
      <c r="C11" s="583"/>
      <c r="D11" s="35"/>
      <c r="E11" s="35"/>
    </row>
    <row r="12" spans="1:5" ht="13.5">
      <c r="A12" s="1466"/>
      <c r="B12" s="490" t="s">
        <v>384</v>
      </c>
      <c r="C12" s="583"/>
      <c r="D12" s="35"/>
      <c r="E12" s="35"/>
    </row>
    <row r="13" spans="1:5" ht="13.5">
      <c r="A13" s="1466"/>
      <c r="B13" s="490" t="s">
        <v>386</v>
      </c>
      <c r="C13" s="583"/>
      <c r="D13" s="35"/>
      <c r="E13" s="35"/>
    </row>
    <row r="14" spans="1:5" ht="14.25" thickBot="1">
      <c r="A14" s="1466"/>
      <c r="B14" s="490" t="s">
        <v>542</v>
      </c>
      <c r="C14" s="583"/>
      <c r="D14" s="35"/>
      <c r="E14" s="35"/>
    </row>
    <row r="15" spans="1:5" ht="14.25" thickBot="1">
      <c r="A15" s="1467"/>
      <c r="B15" s="491" t="s">
        <v>360</v>
      </c>
      <c r="C15" s="606">
        <f>SUM(C10:C14)</f>
        <v>0</v>
      </c>
      <c r="D15" s="35"/>
      <c r="E15" s="35"/>
    </row>
    <row r="16" spans="1:5" ht="14.25" thickBot="1">
      <c r="A16" s="1470" t="s">
        <v>377</v>
      </c>
      <c r="B16" s="1471"/>
      <c r="C16" s="606">
        <f>C3+C9-C15</f>
        <v>3006</v>
      </c>
      <c r="D16" s="35"/>
      <c r="E16" s="35"/>
    </row>
    <row r="17" spans="1:5" ht="13.5">
      <c r="A17" s="35"/>
      <c r="B17" s="32"/>
      <c r="C17" s="66"/>
      <c r="D17" s="35"/>
      <c r="E17" s="35"/>
    </row>
    <row r="18" spans="1:5" ht="13.5">
      <c r="A18" s="35" t="s">
        <v>1077</v>
      </c>
      <c r="B18" s="35"/>
      <c r="C18" s="66"/>
      <c r="D18" s="35"/>
      <c r="E18" s="35"/>
    </row>
    <row r="19" spans="1:5" ht="13.5">
      <c r="A19" s="17"/>
      <c r="B19" s="35"/>
      <c r="C19" s="66"/>
      <c r="D19" s="35"/>
      <c r="E19" s="35"/>
    </row>
    <row r="20" spans="1:5" ht="13.5">
      <c r="A20" s="35"/>
      <c r="B20" s="35"/>
      <c r="C20" s="66"/>
      <c r="D20" s="35"/>
      <c r="E20" s="35"/>
    </row>
    <row r="21" spans="1:5" ht="13.5">
      <c r="A21" s="35"/>
      <c r="B21" s="35"/>
      <c r="C21" s="66"/>
      <c r="D21" s="35"/>
      <c r="E21" s="35"/>
    </row>
    <row r="22" spans="1:5" ht="13.5">
      <c r="A22" s="35"/>
      <c r="B22" s="35"/>
      <c r="C22" s="66"/>
      <c r="D22" s="35"/>
      <c r="E22" s="3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50"/>
  <sheetViews>
    <sheetView workbookViewId="0" topLeftCell="A19">
      <selection activeCell="A50" sqref="A50"/>
    </sheetView>
  </sheetViews>
  <sheetFormatPr defaultColWidth="9.140625" defaultRowHeight="15"/>
  <cols>
    <col min="1" max="1" width="11.8515625" style="16" customWidth="1"/>
    <col min="2" max="2" width="6.8515625" style="16" customWidth="1"/>
    <col min="3" max="3" width="68.421875" style="16" customWidth="1"/>
    <col min="4" max="6" width="10.421875" style="63" customWidth="1"/>
    <col min="7" max="7" width="17.57421875" style="16" customWidth="1"/>
    <col min="8" max="16384" width="9.140625" style="16" customWidth="1"/>
  </cols>
  <sheetData>
    <row r="1" spans="1:9" ht="15">
      <c r="A1" s="11" t="s">
        <v>730</v>
      </c>
      <c r="B1" s="12"/>
      <c r="C1" s="12"/>
      <c r="D1" s="62"/>
      <c r="E1" s="62"/>
      <c r="G1" s="12"/>
      <c r="H1" s="12"/>
      <c r="I1" s="12"/>
    </row>
    <row r="2" spans="1:9" ht="14.25" thickBot="1">
      <c r="A2" s="12"/>
      <c r="B2" s="12"/>
      <c r="C2" s="12"/>
      <c r="D2" s="62"/>
      <c r="E2" s="62"/>
      <c r="F2" s="82" t="s">
        <v>359</v>
      </c>
      <c r="G2" s="12"/>
      <c r="H2" s="12"/>
      <c r="I2" s="12"/>
    </row>
    <row r="3" spans="1:9" s="29" customFormat="1" ht="17.25" customHeight="1" thickBot="1">
      <c r="A3" s="83"/>
      <c r="B3" s="84"/>
      <c r="C3" s="85" t="s">
        <v>368</v>
      </c>
      <c r="D3" s="86" t="s">
        <v>405</v>
      </c>
      <c r="E3" s="86" t="s">
        <v>406</v>
      </c>
      <c r="F3" s="87" t="s">
        <v>361</v>
      </c>
      <c r="G3" s="28"/>
      <c r="H3" s="28"/>
      <c r="I3" s="28"/>
    </row>
    <row r="4" spans="1:9" ht="12.75" customHeight="1">
      <c r="A4" s="1480" t="s">
        <v>376</v>
      </c>
      <c r="B4" s="495" t="s">
        <v>407</v>
      </c>
      <c r="C4" s="495"/>
      <c r="D4" s="589"/>
      <c r="E4" s="589"/>
      <c r="F4" s="590">
        <f aca="true" t="shared" si="0" ref="F4:F17">SUM(D4:E4)</f>
        <v>0</v>
      </c>
      <c r="G4" s="12"/>
      <c r="H4" s="12"/>
      <c r="I4" s="12"/>
    </row>
    <row r="5" spans="1:9" ht="12.75" customHeight="1">
      <c r="A5" s="1480"/>
      <c r="B5" s="490" t="s">
        <v>408</v>
      </c>
      <c r="C5" s="490"/>
      <c r="D5" s="591"/>
      <c r="E5" s="591"/>
      <c r="F5" s="592">
        <f t="shared" si="0"/>
        <v>0</v>
      </c>
      <c r="G5" s="88"/>
      <c r="H5" s="89"/>
      <c r="I5" s="12"/>
    </row>
    <row r="6" spans="1:9" ht="12.75" customHeight="1">
      <c r="A6" s="1480"/>
      <c r="B6" s="490" t="s">
        <v>452</v>
      </c>
      <c r="C6" s="490"/>
      <c r="D6" s="172">
        <v>364</v>
      </c>
      <c r="E6" s="591"/>
      <c r="F6" s="593">
        <f t="shared" si="0"/>
        <v>364</v>
      </c>
      <c r="G6" s="88"/>
      <c r="H6" s="89"/>
      <c r="I6" s="12"/>
    </row>
    <row r="7" spans="1:9" ht="12.75" customHeight="1" thickBot="1">
      <c r="A7" s="1480"/>
      <c r="B7" s="494" t="s">
        <v>453</v>
      </c>
      <c r="C7" s="496"/>
      <c r="D7" s="177">
        <v>242</v>
      </c>
      <c r="E7" s="594"/>
      <c r="F7" s="595">
        <f t="shared" si="0"/>
        <v>242</v>
      </c>
      <c r="G7" s="88"/>
      <c r="H7" s="89"/>
      <c r="I7" s="12"/>
    </row>
    <row r="8" spans="1:9" ht="14.25" thickBot="1">
      <c r="A8" s="1481"/>
      <c r="B8" s="497" t="s">
        <v>361</v>
      </c>
      <c r="C8" s="497"/>
      <c r="D8" s="596">
        <f>SUM(D4:D7)</f>
        <v>606</v>
      </c>
      <c r="E8" s="596">
        <f>SUM(E4:E7)</f>
        <v>0</v>
      </c>
      <c r="F8" s="597">
        <f>SUM(F4:F7)</f>
        <v>606</v>
      </c>
      <c r="G8" s="88"/>
      <c r="H8" s="89"/>
      <c r="I8" s="12"/>
    </row>
    <row r="9" spans="1:9" ht="13.5">
      <c r="A9" s="1478" t="s">
        <v>409</v>
      </c>
      <c r="B9" s="495" t="s">
        <v>407</v>
      </c>
      <c r="C9" s="498"/>
      <c r="D9" s="598"/>
      <c r="E9" s="598"/>
      <c r="F9" s="599">
        <f t="shared" si="0"/>
        <v>0</v>
      </c>
      <c r="G9" s="90"/>
      <c r="H9" s="90"/>
      <c r="I9" s="90"/>
    </row>
    <row r="10" spans="1:9" ht="13.5">
      <c r="A10" s="1479"/>
      <c r="B10" s="490" t="s">
        <v>408</v>
      </c>
      <c r="C10" s="499"/>
      <c r="D10" s="589"/>
      <c r="E10" s="591"/>
      <c r="F10" s="600">
        <f t="shared" si="0"/>
        <v>0</v>
      </c>
      <c r="G10" s="90"/>
      <c r="H10" s="90"/>
      <c r="I10" s="90"/>
    </row>
    <row r="11" spans="1:9" ht="13.5">
      <c r="A11" s="1479"/>
      <c r="B11" s="490" t="s">
        <v>452</v>
      </c>
      <c r="C11" s="499"/>
      <c r="D11" s="589">
        <v>175</v>
      </c>
      <c r="E11" s="591"/>
      <c r="F11" s="600">
        <f t="shared" si="0"/>
        <v>175</v>
      </c>
      <c r="G11" s="12"/>
      <c r="H11" s="12"/>
      <c r="I11" s="12"/>
    </row>
    <row r="12" spans="1:9" ht="14.25" thickBot="1">
      <c r="A12" s="1479"/>
      <c r="B12" s="494" t="s">
        <v>453</v>
      </c>
      <c r="C12" s="499"/>
      <c r="D12" s="591">
        <v>994</v>
      </c>
      <c r="E12" s="591"/>
      <c r="F12" s="601">
        <f t="shared" si="0"/>
        <v>994</v>
      </c>
      <c r="G12" s="12"/>
      <c r="H12" s="12"/>
      <c r="I12" s="12"/>
    </row>
    <row r="13" spans="1:9" ht="14.25" thickBot="1">
      <c r="A13" s="1485"/>
      <c r="B13" s="500" t="s">
        <v>360</v>
      </c>
      <c r="C13" s="500"/>
      <c r="D13" s="602">
        <f>SUM(D9:D12)</f>
        <v>1169</v>
      </c>
      <c r="E13" s="602">
        <f>SUM(E9:E12)</f>
        <v>0</v>
      </c>
      <c r="F13" s="603">
        <f>SUM(D13:E13)</f>
        <v>1169</v>
      </c>
      <c r="G13" s="12"/>
      <c r="H13" s="12"/>
      <c r="I13" s="12"/>
    </row>
    <row r="14" spans="1:9" ht="13.5">
      <c r="A14" s="1478" t="s">
        <v>410</v>
      </c>
      <c r="B14" s="495" t="s">
        <v>407</v>
      </c>
      <c r="C14" s="501"/>
      <c r="D14" s="589"/>
      <c r="E14" s="589"/>
      <c r="F14" s="600">
        <f t="shared" si="0"/>
        <v>0</v>
      </c>
      <c r="G14" s="90"/>
      <c r="H14" s="90"/>
      <c r="I14" s="90"/>
    </row>
    <row r="15" spans="1:9" ht="13.5">
      <c r="A15" s="1479"/>
      <c r="B15" s="490" t="s">
        <v>408</v>
      </c>
      <c r="C15" s="499"/>
      <c r="D15" s="589"/>
      <c r="E15" s="591"/>
      <c r="F15" s="600">
        <f t="shared" si="0"/>
        <v>0</v>
      </c>
      <c r="G15" s="90"/>
      <c r="H15" s="90"/>
      <c r="I15" s="90"/>
    </row>
    <row r="16" spans="1:9" ht="13.5">
      <c r="A16" s="1479"/>
      <c r="B16" s="490" t="s">
        <v>452</v>
      </c>
      <c r="C16" s="499"/>
      <c r="D16" s="589">
        <v>108</v>
      </c>
      <c r="E16" s="591"/>
      <c r="F16" s="600">
        <f t="shared" si="0"/>
        <v>108</v>
      </c>
      <c r="G16" s="12"/>
      <c r="H16" s="12"/>
      <c r="I16" s="12"/>
    </row>
    <row r="17" spans="1:9" ht="14.25" thickBot="1">
      <c r="A17" s="1479"/>
      <c r="B17" s="494" t="s">
        <v>453</v>
      </c>
      <c r="C17" s="499"/>
      <c r="D17" s="591">
        <v>265</v>
      </c>
      <c r="E17" s="591"/>
      <c r="F17" s="601">
        <f t="shared" si="0"/>
        <v>265</v>
      </c>
      <c r="G17" s="12"/>
      <c r="H17" s="12"/>
      <c r="I17" s="12"/>
    </row>
    <row r="18" spans="1:9" ht="14.25" thickBot="1">
      <c r="A18" s="1485"/>
      <c r="B18" s="497" t="s">
        <v>361</v>
      </c>
      <c r="C18" s="500"/>
      <c r="D18" s="602">
        <f>SUM(D14:D17)</f>
        <v>373</v>
      </c>
      <c r="E18" s="602">
        <f>SUM(E14:E17)</f>
        <v>0</v>
      </c>
      <c r="F18" s="603">
        <f>SUM(D18:E18)</f>
        <v>373</v>
      </c>
      <c r="G18" s="12"/>
      <c r="H18" s="12"/>
      <c r="I18" s="12"/>
    </row>
    <row r="19" spans="1:9" ht="13.5">
      <c r="A19" s="1480" t="s">
        <v>377</v>
      </c>
      <c r="B19" s="495" t="s">
        <v>407</v>
      </c>
      <c r="C19" s="495"/>
      <c r="D19" s="604">
        <f aca="true" t="shared" si="1" ref="D19:E22">D4+D9-D14</f>
        <v>0</v>
      </c>
      <c r="E19" s="604">
        <f t="shared" si="1"/>
        <v>0</v>
      </c>
      <c r="F19" s="590">
        <f>SUM(D19:E19)</f>
        <v>0</v>
      </c>
      <c r="G19" s="12"/>
      <c r="H19" s="12"/>
      <c r="I19" s="12"/>
    </row>
    <row r="20" spans="1:9" ht="13.5">
      <c r="A20" s="1480"/>
      <c r="B20" s="490" t="s">
        <v>408</v>
      </c>
      <c r="C20" s="490"/>
      <c r="D20" s="604">
        <f t="shared" si="1"/>
        <v>0</v>
      </c>
      <c r="E20" s="604">
        <f t="shared" si="1"/>
        <v>0</v>
      </c>
      <c r="F20" s="592">
        <f>SUM(D20:E20)</f>
        <v>0</v>
      </c>
      <c r="G20" s="12"/>
      <c r="H20" s="12"/>
      <c r="I20" s="12"/>
    </row>
    <row r="21" spans="1:9" ht="13.5">
      <c r="A21" s="1480"/>
      <c r="B21" s="490" t="s">
        <v>452</v>
      </c>
      <c r="C21" s="490"/>
      <c r="D21" s="604">
        <f t="shared" si="1"/>
        <v>431</v>
      </c>
      <c r="E21" s="604">
        <f t="shared" si="1"/>
        <v>0</v>
      </c>
      <c r="F21" s="593">
        <f>SUM(D21:E21)</f>
        <v>431</v>
      </c>
      <c r="G21" s="12"/>
      <c r="H21" s="12"/>
      <c r="I21" s="12"/>
    </row>
    <row r="22" spans="1:9" ht="14.25" thickBot="1">
      <c r="A22" s="1480"/>
      <c r="B22" s="494" t="s">
        <v>453</v>
      </c>
      <c r="C22" s="490"/>
      <c r="D22" s="604">
        <f t="shared" si="1"/>
        <v>971</v>
      </c>
      <c r="E22" s="604">
        <f t="shared" si="1"/>
        <v>0</v>
      </c>
      <c r="F22" s="593">
        <f>SUM(D22:E22)</f>
        <v>971</v>
      </c>
      <c r="G22" s="12"/>
      <c r="H22" s="12"/>
      <c r="I22" s="12"/>
    </row>
    <row r="23" spans="1:6" ht="14.25" thickBot="1">
      <c r="A23" s="1481"/>
      <c r="B23" s="497" t="s">
        <v>361</v>
      </c>
      <c r="C23" s="497"/>
      <c r="D23" s="596">
        <f>SUM(D19:D22)</f>
        <v>1402</v>
      </c>
      <c r="E23" s="596">
        <f>SUM(E19:E22)</f>
        <v>0</v>
      </c>
      <c r="F23" s="597">
        <f>SUM(F19:F22)</f>
        <v>1402</v>
      </c>
    </row>
    <row r="25" spans="1:4" ht="13.5">
      <c r="A25" s="16" t="s">
        <v>976</v>
      </c>
      <c r="D25" s="92"/>
    </row>
    <row r="26" ht="13.5">
      <c r="E26" s="921"/>
    </row>
    <row r="27" spans="1:5" ht="13.5">
      <c r="A27" s="46" t="s">
        <v>1080</v>
      </c>
      <c r="D27" s="922">
        <v>1169</v>
      </c>
      <c r="E27" s="922" t="s">
        <v>753</v>
      </c>
    </row>
    <row r="28" spans="1:5" ht="13.5">
      <c r="A28" s="46"/>
      <c r="E28" s="922"/>
    </row>
    <row r="29" spans="1:5" ht="13.5">
      <c r="A29" s="926" t="s">
        <v>1086</v>
      </c>
      <c r="B29" s="59"/>
      <c r="C29" s="59"/>
      <c r="E29" s="922"/>
    </row>
    <row r="30" spans="1:5" ht="13.5">
      <c r="A30" s="59" t="s">
        <v>1081</v>
      </c>
      <c r="B30" s="59"/>
      <c r="C30" s="59"/>
      <c r="D30" s="922">
        <v>167</v>
      </c>
      <c r="E30" s="922" t="s">
        <v>753</v>
      </c>
    </row>
    <row r="31" spans="1:6" ht="13.5">
      <c r="A31" s="925" t="s">
        <v>1085</v>
      </c>
      <c r="B31" s="925"/>
      <c r="C31" s="925"/>
      <c r="D31" s="924">
        <v>8</v>
      </c>
      <c r="E31" s="924" t="s">
        <v>753</v>
      </c>
      <c r="F31" s="922"/>
    </row>
    <row r="32" spans="1:5" ht="13.5">
      <c r="A32" s="59" t="s">
        <v>975</v>
      </c>
      <c r="B32" s="59"/>
      <c r="C32" s="59"/>
      <c r="D32" s="922">
        <f>SUM(D30:D31)</f>
        <v>175</v>
      </c>
      <c r="E32" s="922" t="s">
        <v>753</v>
      </c>
    </row>
    <row r="33" spans="1:5" ht="13.5">
      <c r="A33" s="59"/>
      <c r="B33" s="59"/>
      <c r="C33" s="59"/>
      <c r="D33" s="922"/>
      <c r="E33" s="922"/>
    </row>
    <row r="34" spans="1:5" ht="13.5">
      <c r="A34" s="926" t="s">
        <v>1082</v>
      </c>
      <c r="B34" s="59"/>
      <c r="C34" s="59"/>
      <c r="D34" s="922"/>
      <c r="E34" s="922"/>
    </row>
    <row r="35" spans="1:5" ht="13.5">
      <c r="A35" s="16" t="s">
        <v>1083</v>
      </c>
      <c r="D35" s="63">
        <v>546</v>
      </c>
      <c r="E35" s="63" t="s">
        <v>753</v>
      </c>
    </row>
    <row r="36" spans="1:5" ht="13.5">
      <c r="A36" s="16" t="s">
        <v>1087</v>
      </c>
      <c r="D36" s="63">
        <v>417</v>
      </c>
      <c r="E36" s="63" t="s">
        <v>753</v>
      </c>
    </row>
    <row r="37" spans="1:5" ht="13.5">
      <c r="A37" s="925" t="s">
        <v>1088</v>
      </c>
      <c r="B37" s="925"/>
      <c r="C37" s="925"/>
      <c r="D37" s="924">
        <v>31</v>
      </c>
      <c r="E37" s="924" t="s">
        <v>753</v>
      </c>
    </row>
    <row r="38" spans="1:5" ht="13.5">
      <c r="A38" s="59" t="s">
        <v>975</v>
      </c>
      <c r="B38" s="59"/>
      <c r="C38" s="59"/>
      <c r="D38" s="922">
        <f>SUM(D35:D37)</f>
        <v>994</v>
      </c>
      <c r="E38" s="922" t="s">
        <v>753</v>
      </c>
    </row>
    <row r="39" ht="13.5">
      <c r="E39" s="921"/>
    </row>
    <row r="40" spans="1:5" ht="13.5">
      <c r="A40" s="46" t="s">
        <v>1084</v>
      </c>
      <c r="D40" s="63">
        <v>373</v>
      </c>
      <c r="E40" s="922" t="s">
        <v>753</v>
      </c>
    </row>
    <row r="41" spans="1:5" ht="13.5">
      <c r="A41" s="46"/>
      <c r="E41" s="922"/>
    </row>
    <row r="42" spans="1:5" ht="13.5">
      <c r="A42" s="926" t="s">
        <v>1086</v>
      </c>
      <c r="B42" s="59"/>
      <c r="C42" s="59"/>
      <c r="D42" s="922"/>
      <c r="E42" s="923"/>
    </row>
    <row r="43" spans="1:5" ht="13.5">
      <c r="A43" s="59" t="s">
        <v>1081</v>
      </c>
      <c r="B43" s="59"/>
      <c r="C43" s="59"/>
      <c r="D43" s="922">
        <v>93</v>
      </c>
      <c r="E43" s="922" t="s">
        <v>753</v>
      </c>
    </row>
    <row r="44" spans="1:5" ht="13.5">
      <c r="A44" s="925" t="s">
        <v>1085</v>
      </c>
      <c r="B44" s="925"/>
      <c r="C44" s="925"/>
      <c r="D44" s="924">
        <v>15</v>
      </c>
      <c r="E44" s="924" t="s">
        <v>753</v>
      </c>
    </row>
    <row r="45" spans="1:5" ht="13.5">
      <c r="A45" s="59" t="s">
        <v>975</v>
      </c>
      <c r="B45" s="59"/>
      <c r="C45" s="59"/>
      <c r="D45" s="922">
        <f>SUM(D43:D44)</f>
        <v>108</v>
      </c>
      <c r="E45" s="922" t="s">
        <v>753</v>
      </c>
    </row>
    <row r="46" spans="1:5" ht="13.5">
      <c r="A46" s="59"/>
      <c r="B46" s="59"/>
      <c r="C46" s="59"/>
      <c r="D46" s="922"/>
      <c r="E46" s="922"/>
    </row>
    <row r="47" spans="1:5" ht="13.5">
      <c r="A47" s="926" t="s">
        <v>1082</v>
      </c>
      <c r="B47" s="59"/>
      <c r="C47" s="59"/>
      <c r="D47" s="922"/>
      <c r="E47" s="922"/>
    </row>
    <row r="48" spans="1:5" ht="13.5">
      <c r="A48" s="16" t="s">
        <v>1083</v>
      </c>
      <c r="D48" s="63">
        <v>262</v>
      </c>
      <c r="E48" s="63" t="s">
        <v>753</v>
      </c>
    </row>
    <row r="49" spans="1:5" ht="13.5">
      <c r="A49" s="925" t="s">
        <v>1095</v>
      </c>
      <c r="B49" s="925"/>
      <c r="C49" s="925"/>
      <c r="D49" s="924">
        <v>3</v>
      </c>
      <c r="E49" s="924" t="s">
        <v>753</v>
      </c>
    </row>
    <row r="50" spans="1:5" ht="13.5">
      <c r="A50" s="16" t="s">
        <v>975</v>
      </c>
      <c r="D50" s="63">
        <f>SUM(D48:D49)</f>
        <v>265</v>
      </c>
      <c r="E50" s="63" t="s">
        <v>753</v>
      </c>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F25"/>
  <sheetViews>
    <sheetView workbookViewId="0" topLeftCell="A1">
      <selection activeCell="A15" sqref="A15"/>
    </sheetView>
  </sheetViews>
  <sheetFormatPr defaultColWidth="9.140625" defaultRowHeight="15"/>
  <cols>
    <col min="1" max="1" width="12.8515625" style="93" customWidth="1"/>
    <col min="2" max="2" width="58.140625" style="93" customWidth="1"/>
    <col min="3" max="3" width="11.8515625" style="94" customWidth="1"/>
    <col min="4" max="4" width="17.57421875" style="93" customWidth="1"/>
    <col min="5" max="16384" width="9.140625" style="93" customWidth="1"/>
  </cols>
  <sheetData>
    <row r="1" ht="15">
      <c r="A1" s="95" t="s">
        <v>731</v>
      </c>
    </row>
    <row r="2" ht="14.25" thickBot="1">
      <c r="C2" s="96" t="s">
        <v>359</v>
      </c>
    </row>
    <row r="3" spans="1:3" ht="14.25" thickBot="1">
      <c r="A3" s="1470" t="s">
        <v>376</v>
      </c>
      <c r="B3" s="1471"/>
      <c r="C3" s="201"/>
    </row>
    <row r="4" spans="1:5" ht="14.25" thickBot="1">
      <c r="A4" s="502" t="s">
        <v>378</v>
      </c>
      <c r="B4" s="503" t="s">
        <v>411</v>
      </c>
      <c r="C4" s="582"/>
      <c r="D4" s="97"/>
      <c r="E4" s="98"/>
    </row>
    <row r="5" spans="1:6" ht="13.5">
      <c r="A5" s="1472" t="s">
        <v>382</v>
      </c>
      <c r="B5" s="503" t="s">
        <v>1079</v>
      </c>
      <c r="C5" s="586"/>
      <c r="D5" s="99"/>
      <c r="E5" s="99"/>
      <c r="F5" s="99"/>
    </row>
    <row r="6" spans="1:6" ht="13.5">
      <c r="A6" s="1473"/>
      <c r="B6" s="504"/>
      <c r="C6" s="583"/>
      <c r="D6" s="100"/>
      <c r="E6" s="100"/>
      <c r="F6" s="101"/>
    </row>
    <row r="7" spans="1:6" ht="13.5">
      <c r="A7" s="1473"/>
      <c r="B7" s="505"/>
      <c r="C7" s="583"/>
      <c r="D7" s="101"/>
      <c r="E7" s="100"/>
      <c r="F7" s="101"/>
    </row>
    <row r="8" spans="1:6" ht="13.5">
      <c r="A8" s="1473"/>
      <c r="B8" s="505"/>
      <c r="C8" s="583"/>
      <c r="D8" s="101"/>
      <c r="E8" s="101"/>
      <c r="F8" s="101"/>
    </row>
    <row r="9" spans="1:6" ht="14.25" thickBot="1">
      <c r="A9" s="1473"/>
      <c r="B9" s="506"/>
      <c r="C9" s="585"/>
      <c r="D9" s="102"/>
      <c r="E9" s="102"/>
      <c r="F9" s="102"/>
    </row>
    <row r="10" spans="1:6" ht="14.25" thickBot="1">
      <c r="A10" s="1474"/>
      <c r="B10" s="507" t="s">
        <v>360</v>
      </c>
      <c r="C10" s="587">
        <f>SUM(C5:C9)</f>
        <v>0</v>
      </c>
      <c r="D10" s="102"/>
      <c r="E10" s="102"/>
      <c r="F10" s="102"/>
    </row>
    <row r="11" spans="1:6" ht="14.25" thickBot="1">
      <c r="A11" s="1470" t="s">
        <v>377</v>
      </c>
      <c r="B11" s="1471"/>
      <c r="C11" s="588">
        <f>C3+C4-C10</f>
        <v>0</v>
      </c>
      <c r="D11" s="99"/>
      <c r="E11" s="99"/>
      <c r="F11" s="99"/>
    </row>
    <row r="12" spans="1:6" ht="13.5">
      <c r="A12" s="99"/>
      <c r="B12" s="99"/>
      <c r="C12" s="103"/>
      <c r="D12" s="99"/>
      <c r="E12" s="99"/>
      <c r="F12" s="99"/>
    </row>
    <row r="13" spans="1:6" ht="13.5">
      <c r="A13" s="99" t="s">
        <v>1078</v>
      </c>
      <c r="B13" s="99"/>
      <c r="C13" s="103"/>
      <c r="D13" s="99"/>
      <c r="E13" s="99"/>
      <c r="F13" s="99"/>
    </row>
    <row r="14" spans="1:6" ht="13.5">
      <c r="A14" s="919"/>
      <c r="B14" s="99"/>
      <c r="C14" s="103"/>
      <c r="D14" s="99"/>
      <c r="E14" s="99"/>
      <c r="F14" s="99"/>
    </row>
    <row r="15" spans="1:6" ht="13.5">
      <c r="A15" s="920"/>
      <c r="B15" s="99"/>
      <c r="C15" s="103"/>
      <c r="D15" s="99"/>
      <c r="E15" s="99"/>
      <c r="F15" s="99"/>
    </row>
    <row r="16" spans="1:6" ht="13.5">
      <c r="A16" s="99"/>
      <c r="B16" s="99"/>
      <c r="C16" s="103"/>
      <c r="D16" s="99"/>
      <c r="E16" s="99"/>
      <c r="F16" s="99"/>
    </row>
    <row r="17" spans="1:6" ht="13.5">
      <c r="A17" s="104"/>
      <c r="B17" s="99"/>
      <c r="C17" s="103"/>
      <c r="D17" s="99"/>
      <c r="E17" s="99"/>
      <c r="F17" s="99"/>
    </row>
    <row r="18" spans="1:6" ht="13.5">
      <c r="A18" s="105"/>
      <c r="B18" s="99"/>
      <c r="C18" s="103"/>
      <c r="D18" s="99"/>
      <c r="E18" s="99"/>
      <c r="F18" s="99"/>
    </row>
    <row r="19" spans="1:6" ht="13.5">
      <c r="A19" s="99"/>
      <c r="B19" s="99"/>
      <c r="C19" s="103"/>
      <c r="D19" s="99"/>
      <c r="E19" s="99"/>
      <c r="F19" s="99"/>
    </row>
    <row r="20" spans="1:6" ht="13.5">
      <c r="A20" s="99"/>
      <c r="B20" s="99"/>
      <c r="C20" s="103"/>
      <c r="D20" s="99"/>
      <c r="E20" s="99"/>
      <c r="F20" s="99"/>
    </row>
    <row r="21" spans="1:6" ht="13.5">
      <c r="A21" s="99"/>
      <c r="B21" s="99"/>
      <c r="C21" s="103"/>
      <c r="D21" s="99"/>
      <c r="E21" s="99"/>
      <c r="F21" s="99"/>
    </row>
    <row r="22" spans="1:6" ht="13.5">
      <c r="A22" s="99"/>
      <c r="B22" s="99"/>
      <c r="C22" s="103"/>
      <c r="D22" s="99"/>
      <c r="E22" s="99"/>
      <c r="F22" s="99"/>
    </row>
    <row r="23" spans="1:6" ht="13.5">
      <c r="A23" s="99"/>
      <c r="B23" s="99"/>
      <c r="C23" s="103"/>
      <c r="D23" s="99"/>
      <c r="E23" s="99"/>
      <c r="F23" s="99"/>
    </row>
    <row r="24" spans="1:6" ht="13.5">
      <c r="A24" s="99"/>
      <c r="B24" s="99"/>
      <c r="C24" s="103"/>
      <c r="D24" s="99"/>
      <c r="E24" s="99"/>
      <c r="F24" s="99"/>
    </row>
    <row r="25" spans="1:6" ht="13.5">
      <c r="A25" s="99"/>
      <c r="B25" s="99"/>
      <c r="C25" s="103"/>
      <c r="D25" s="99"/>
      <c r="E25" s="99"/>
      <c r="F25" s="99"/>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G27"/>
  <sheetViews>
    <sheetView workbookViewId="0" topLeftCell="A1">
      <selection activeCell="C9" sqref="C9"/>
    </sheetView>
  </sheetViews>
  <sheetFormatPr defaultColWidth="9.140625" defaultRowHeight="15"/>
  <cols>
    <col min="1" max="1" width="12.7109375" style="33" customWidth="1"/>
    <col min="2" max="2" width="44.8515625" style="33" customWidth="1"/>
    <col min="3" max="3" width="11.57421875" style="69" customWidth="1"/>
    <col min="4" max="4" width="9.140625" style="33" customWidth="1"/>
    <col min="5" max="5" width="10.00390625" style="33" customWidth="1"/>
    <col min="6" max="16384" width="9.140625" style="33" customWidth="1"/>
  </cols>
  <sheetData>
    <row r="1" ht="15">
      <c r="A1" s="106" t="s">
        <v>732</v>
      </c>
    </row>
    <row r="2" spans="1:3" ht="14.25" thickBot="1">
      <c r="A2" s="35"/>
      <c r="B2" s="35"/>
      <c r="C2" s="107" t="s">
        <v>359</v>
      </c>
    </row>
    <row r="3" spans="1:6" ht="14.25" thickBot="1">
      <c r="A3" s="1470" t="s">
        <v>376</v>
      </c>
      <c r="B3" s="1471"/>
      <c r="C3" s="201">
        <v>49083</v>
      </c>
      <c r="D3" s="72"/>
      <c r="E3" s="73"/>
      <c r="F3" s="72"/>
    </row>
    <row r="4" spans="1:6" ht="13.5">
      <c r="A4" s="1486" t="s">
        <v>378</v>
      </c>
      <c r="B4" s="503" t="s">
        <v>412</v>
      </c>
      <c r="C4" s="582">
        <v>3524</v>
      </c>
      <c r="D4" s="72"/>
      <c r="E4" s="73"/>
      <c r="F4" s="72"/>
    </row>
    <row r="5" spans="1:7" ht="13.5">
      <c r="A5" s="1487"/>
      <c r="B5" s="536" t="s">
        <v>734</v>
      </c>
      <c r="C5" s="583">
        <v>198</v>
      </c>
      <c r="D5" s="72"/>
      <c r="E5" s="72"/>
      <c r="F5" s="72"/>
      <c r="G5" s="71"/>
    </row>
    <row r="6" spans="1:7" ht="13.5">
      <c r="A6" s="1487"/>
      <c r="B6" s="508" t="s">
        <v>379</v>
      </c>
      <c r="C6" s="583"/>
      <c r="D6" s="75"/>
      <c r="E6" s="71"/>
      <c r="F6" s="71"/>
      <c r="G6" s="71"/>
    </row>
    <row r="7" spans="1:7" ht="13.5">
      <c r="A7" s="1487"/>
      <c r="B7" s="508" t="s">
        <v>380</v>
      </c>
      <c r="C7" s="583"/>
      <c r="D7" s="75"/>
      <c r="E7" s="75"/>
      <c r="F7" s="75"/>
      <c r="G7" s="75"/>
    </row>
    <row r="8" spans="1:7" ht="13.5">
      <c r="A8" s="1487"/>
      <c r="B8" s="508" t="s">
        <v>402</v>
      </c>
      <c r="C8" s="583"/>
      <c r="D8" s="75"/>
      <c r="E8" s="75"/>
      <c r="F8" s="75"/>
      <c r="G8" s="75"/>
    </row>
    <row r="9" spans="1:7" ht="14.25" thickBot="1">
      <c r="A9" s="1487"/>
      <c r="B9" s="508" t="s">
        <v>1089</v>
      </c>
      <c r="C9" s="583">
        <v>3</v>
      </c>
      <c r="D9" s="75"/>
      <c r="E9" s="71"/>
      <c r="F9" s="71"/>
      <c r="G9" s="71"/>
    </row>
    <row r="10" spans="1:7" ht="14.25" thickBot="1">
      <c r="A10" s="1488"/>
      <c r="B10" s="509" t="s">
        <v>360</v>
      </c>
      <c r="C10" s="584">
        <f>SUM(C4:C9)</f>
        <v>3725</v>
      </c>
      <c r="D10" s="78"/>
      <c r="E10" s="78"/>
      <c r="F10" s="78"/>
      <c r="G10" s="78"/>
    </row>
    <row r="11" spans="1:7" ht="13.5">
      <c r="A11" s="1472" t="s">
        <v>382</v>
      </c>
      <c r="B11" s="503" t="s">
        <v>413</v>
      </c>
      <c r="C11" s="582"/>
      <c r="D11" s="79"/>
      <c r="E11" s="79"/>
      <c r="F11" s="79"/>
      <c r="G11" s="80"/>
    </row>
    <row r="12" spans="1:7" ht="13.5">
      <c r="A12" s="1473"/>
      <c r="B12" s="508" t="s">
        <v>384</v>
      </c>
      <c r="C12" s="583"/>
      <c r="D12" s="80"/>
      <c r="E12" s="80"/>
      <c r="F12" s="79"/>
      <c r="G12" s="80"/>
    </row>
    <row r="13" spans="1:7" ht="13.5">
      <c r="A13" s="1473"/>
      <c r="B13" s="508" t="s">
        <v>385</v>
      </c>
      <c r="C13" s="583"/>
      <c r="D13" s="80"/>
      <c r="E13" s="80"/>
      <c r="F13" s="80"/>
      <c r="G13" s="80"/>
    </row>
    <row r="14" spans="1:7" ht="13.5">
      <c r="A14" s="1473"/>
      <c r="B14" s="508" t="s">
        <v>404</v>
      </c>
      <c r="C14" s="583"/>
      <c r="D14" s="81"/>
      <c r="E14" s="81"/>
      <c r="F14" s="81"/>
      <c r="G14" s="81"/>
    </row>
    <row r="15" spans="1:7" ht="14.25" thickBot="1">
      <c r="A15" s="1473"/>
      <c r="B15" s="510" t="s">
        <v>1092</v>
      </c>
      <c r="C15" s="585"/>
      <c r="D15" s="81"/>
      <c r="E15" s="81"/>
      <c r="F15" s="81"/>
      <c r="G15" s="81"/>
    </row>
    <row r="16" spans="1:7" ht="14.25" thickBot="1">
      <c r="A16" s="1474"/>
      <c r="B16" s="509" t="s">
        <v>360</v>
      </c>
      <c r="C16" s="584">
        <f>SUM(C11:C15)</f>
        <v>0</v>
      </c>
      <c r="D16" s="78"/>
      <c r="E16" s="78"/>
      <c r="F16" s="78"/>
      <c r="G16" s="78"/>
    </row>
    <row r="17" spans="1:7" ht="14.25" thickBot="1">
      <c r="A17" s="1470" t="s">
        <v>377</v>
      </c>
      <c r="B17" s="1471"/>
      <c r="C17" s="584">
        <f>C3+C10-C16</f>
        <v>52808</v>
      </c>
      <c r="D17" s="78"/>
      <c r="E17" s="78"/>
      <c r="F17" s="78"/>
      <c r="G17" s="78"/>
    </row>
    <row r="18" spans="1:7" ht="13.5">
      <c r="A18" s="76"/>
      <c r="B18" s="76"/>
      <c r="C18" s="77"/>
      <c r="D18" s="76"/>
      <c r="E18" s="78"/>
      <c r="F18" s="78"/>
      <c r="G18" s="78"/>
    </row>
    <row r="19" spans="1:7" ht="13.5">
      <c r="A19" s="927" t="s">
        <v>976</v>
      </c>
      <c r="B19" s="927"/>
      <c r="C19" s="928"/>
      <c r="D19" s="927"/>
      <c r="E19" s="929"/>
      <c r="F19" s="78"/>
      <c r="G19" s="78"/>
    </row>
    <row r="20" spans="1:7" ht="13.5">
      <c r="A20" s="927"/>
      <c r="B20" s="927"/>
      <c r="C20" s="928"/>
      <c r="D20" s="927"/>
      <c r="E20" s="929"/>
      <c r="F20" s="78"/>
      <c r="G20" s="78"/>
    </row>
    <row r="21" spans="1:7" ht="13.5">
      <c r="A21" s="927" t="s">
        <v>1093</v>
      </c>
      <c r="B21" s="927"/>
      <c r="C21" s="928"/>
      <c r="D21" s="927"/>
      <c r="E21" s="929"/>
      <c r="F21" s="78"/>
      <c r="G21" s="78"/>
    </row>
    <row r="22" spans="1:7" ht="13.5">
      <c r="A22" s="929" t="s">
        <v>372</v>
      </c>
      <c r="B22" s="929"/>
      <c r="C22" s="930"/>
      <c r="D22" s="929"/>
      <c r="E22" s="929"/>
      <c r="F22" s="78"/>
      <c r="G22" s="78"/>
    </row>
    <row r="23" spans="1:7" ht="13.5">
      <c r="A23" s="931" t="s">
        <v>766</v>
      </c>
      <c r="B23" s="931" t="s">
        <v>1094</v>
      </c>
      <c r="C23" s="932">
        <v>3514</v>
      </c>
      <c r="D23" s="933" t="s">
        <v>753</v>
      </c>
      <c r="E23" s="929"/>
      <c r="F23" s="78"/>
      <c r="G23" s="78"/>
    </row>
    <row r="24" spans="1:7" ht="13.5">
      <c r="A24" s="931" t="s">
        <v>569</v>
      </c>
      <c r="B24" s="931" t="s">
        <v>1090</v>
      </c>
      <c r="C24" s="932">
        <v>10</v>
      </c>
      <c r="D24" s="933" t="s">
        <v>753</v>
      </c>
      <c r="E24" s="929"/>
      <c r="F24" s="78"/>
      <c r="G24" s="78"/>
    </row>
    <row r="25" spans="1:7" ht="13.5">
      <c r="A25" s="931" t="s">
        <v>1091</v>
      </c>
      <c r="B25" s="931"/>
      <c r="C25" s="932">
        <f>SUM(C23:C24)</f>
        <v>3524</v>
      </c>
      <c r="D25" s="933" t="s">
        <v>753</v>
      </c>
      <c r="E25" s="929"/>
      <c r="F25" s="78"/>
      <c r="G25" s="78"/>
    </row>
    <row r="26" spans="6:7" ht="13.5">
      <c r="F26" s="78"/>
      <c r="G26" s="78"/>
    </row>
    <row r="27" spans="1:4" ht="13.5">
      <c r="A27" s="914"/>
      <c r="B27" s="914"/>
      <c r="C27" s="915"/>
      <c r="D27" s="914"/>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I64"/>
  <sheetViews>
    <sheetView zoomScalePageLayoutView="0" workbookViewId="0" topLeftCell="A22">
      <selection activeCell="B31" sqref="B31"/>
    </sheetView>
  </sheetViews>
  <sheetFormatPr defaultColWidth="9.140625" defaultRowHeight="15"/>
  <cols>
    <col min="1" max="1" width="23.7109375" style="0" customWidth="1"/>
    <col min="2" max="2" width="30.7109375" style="0" customWidth="1"/>
    <col min="3" max="3" width="11.28125" style="0" customWidth="1"/>
    <col min="4" max="4" width="7.7109375" style="0" bestFit="1" customWidth="1"/>
    <col min="5" max="5" width="8.28125" style="0" bestFit="1" customWidth="1"/>
    <col min="6" max="6" width="9.421875" style="0" bestFit="1" customWidth="1"/>
    <col min="9" max="9" width="8.8515625" style="0" customWidth="1"/>
  </cols>
  <sheetData>
    <row r="1" spans="1:8" ht="15">
      <c r="A1" s="936" t="s">
        <v>1096</v>
      </c>
      <c r="B1" s="108"/>
      <c r="C1" s="108"/>
      <c r="D1" s="108"/>
      <c r="E1" s="108"/>
      <c r="F1" s="108"/>
      <c r="G1" s="108"/>
      <c r="H1" s="108"/>
    </row>
    <row r="2" spans="1:8" ht="15" thickBot="1">
      <c r="A2" s="108"/>
      <c r="B2" s="108"/>
      <c r="C2" s="108"/>
      <c r="D2" s="108"/>
      <c r="E2" s="108"/>
      <c r="F2" s="108"/>
      <c r="G2" s="108"/>
      <c r="H2" s="108"/>
    </row>
    <row r="3" spans="1:8" ht="15" thickBot="1">
      <c r="A3" s="1074" t="s">
        <v>1097</v>
      </c>
      <c r="B3" s="1075"/>
      <c r="C3" s="1076"/>
      <c r="D3" s="1076"/>
      <c r="E3" s="1076"/>
      <c r="F3" s="1077"/>
      <c r="G3" s="937"/>
      <c r="H3" s="938"/>
    </row>
    <row r="4" spans="1:8" ht="14.25">
      <c r="A4" s="1489" t="s">
        <v>1098</v>
      </c>
      <c r="B4" s="1489"/>
      <c r="C4" s="1491" t="s">
        <v>1229</v>
      </c>
      <c r="D4" s="1493" t="s">
        <v>1230</v>
      </c>
      <c r="E4" s="1493"/>
      <c r="F4" s="1494"/>
      <c r="G4" s="937"/>
      <c r="H4" s="938"/>
    </row>
    <row r="5" spans="1:8" ht="24" thickBot="1">
      <c r="A5" s="1490"/>
      <c r="B5" s="1490"/>
      <c r="C5" s="1492"/>
      <c r="D5" s="1078" t="s">
        <v>1099</v>
      </c>
      <c r="E5" s="1079" t="s">
        <v>1100</v>
      </c>
      <c r="F5" s="1080" t="s">
        <v>1101</v>
      </c>
      <c r="G5" s="937"/>
      <c r="H5" s="938"/>
    </row>
    <row r="6" spans="1:8" ht="15" thickBot="1">
      <c r="A6" s="1495">
        <v>1</v>
      </c>
      <c r="B6" s="1496"/>
      <c r="C6" s="1081">
        <v>2</v>
      </c>
      <c r="D6" s="1082" t="s">
        <v>1102</v>
      </c>
      <c r="E6" s="1083">
        <v>4</v>
      </c>
      <c r="F6" s="1084">
        <v>5</v>
      </c>
      <c r="G6" s="937"/>
      <c r="H6" s="938"/>
    </row>
    <row r="7" spans="1:8" ht="14.25">
      <c r="A7" s="1085" t="s">
        <v>1103</v>
      </c>
      <c r="B7" s="1086"/>
      <c r="C7" s="1087">
        <f>SUM(C8:C10)</f>
        <v>11658</v>
      </c>
      <c r="D7" s="1088">
        <f>SUM(D8:D11)</f>
        <v>12761</v>
      </c>
      <c r="E7" s="1088">
        <f>SUM(E8:E10)</f>
        <v>-9718</v>
      </c>
      <c r="F7" s="1089">
        <f aca="true" t="shared" si="0" ref="F7:F23">SUM(D7:E7)</f>
        <v>3043</v>
      </c>
      <c r="G7" s="939"/>
      <c r="H7" s="940"/>
    </row>
    <row r="8" spans="1:9" ht="14.25">
      <c r="A8" s="1090" t="s">
        <v>356</v>
      </c>
      <c r="B8" s="1091" t="s">
        <v>1104</v>
      </c>
      <c r="C8" s="1092">
        <v>10455</v>
      </c>
      <c r="D8" s="1093">
        <v>11160</v>
      </c>
      <c r="E8" s="1093">
        <v>-8931</v>
      </c>
      <c r="F8" s="1094">
        <f t="shared" si="0"/>
        <v>2229</v>
      </c>
      <c r="G8" s="937"/>
      <c r="H8" s="940"/>
      <c r="I8" s="1047"/>
    </row>
    <row r="9" spans="1:9" ht="14.25">
      <c r="A9" s="1095"/>
      <c r="B9" s="1091" t="s">
        <v>1105</v>
      </c>
      <c r="C9" s="1092">
        <v>884</v>
      </c>
      <c r="D9" s="1093">
        <v>1084</v>
      </c>
      <c r="E9" s="1093">
        <v>-468</v>
      </c>
      <c r="F9" s="1094">
        <f t="shared" si="0"/>
        <v>616</v>
      </c>
      <c r="G9" s="937"/>
      <c r="H9" s="938"/>
      <c r="I9" s="1047"/>
    </row>
    <row r="10" spans="1:9" ht="14.25">
      <c r="A10" s="1095"/>
      <c r="B10" s="1091" t="s">
        <v>1106</v>
      </c>
      <c r="C10" s="1092">
        <v>319</v>
      </c>
      <c r="D10" s="1093">
        <v>319</v>
      </c>
      <c r="E10" s="1093">
        <v>-319</v>
      </c>
      <c r="F10" s="1094">
        <f t="shared" si="0"/>
        <v>0</v>
      </c>
      <c r="G10" s="937"/>
      <c r="H10" s="938"/>
      <c r="I10" s="1047"/>
    </row>
    <row r="11" spans="1:9" ht="14.25">
      <c r="A11" s="1096"/>
      <c r="B11" s="1091" t="s">
        <v>1107</v>
      </c>
      <c r="C11" s="1092">
        <v>0</v>
      </c>
      <c r="D11" s="1093">
        <v>198</v>
      </c>
      <c r="E11" s="1093"/>
      <c r="F11" s="1094">
        <f t="shared" si="0"/>
        <v>198</v>
      </c>
      <c r="G11" s="937"/>
      <c r="H11" s="938"/>
      <c r="I11" s="1047"/>
    </row>
    <row r="12" spans="1:9" ht="14.25">
      <c r="A12" s="1097"/>
      <c r="B12" s="1098"/>
      <c r="C12" s="1092"/>
      <c r="D12" s="1093"/>
      <c r="E12" s="1093"/>
      <c r="F12" s="1094">
        <f t="shared" si="0"/>
        <v>0</v>
      </c>
      <c r="G12" s="937"/>
      <c r="H12" s="938"/>
      <c r="I12" s="1047"/>
    </row>
    <row r="13" spans="1:9" ht="14.25">
      <c r="A13" s="1099" t="s">
        <v>1108</v>
      </c>
      <c r="B13" s="1098"/>
      <c r="C13" s="1092">
        <f>SUM(C14:C23)</f>
        <v>357180</v>
      </c>
      <c r="D13" s="1093">
        <f>SUM(D14:D23)</f>
        <v>370820</v>
      </c>
      <c r="E13" s="1093">
        <f>SUM(E14:E23)</f>
        <v>-94126</v>
      </c>
      <c r="F13" s="1094">
        <f>SUM(F14:F23)</f>
        <v>276694</v>
      </c>
      <c r="G13" s="937"/>
      <c r="H13" s="940"/>
      <c r="I13" s="1047"/>
    </row>
    <row r="14" spans="1:9" ht="14.25">
      <c r="A14" s="1100" t="s">
        <v>341</v>
      </c>
      <c r="B14" s="1098" t="s">
        <v>366</v>
      </c>
      <c r="C14" s="1101">
        <v>137917</v>
      </c>
      <c r="D14" s="1093">
        <v>137917</v>
      </c>
      <c r="E14" s="1093"/>
      <c r="F14" s="1094">
        <f t="shared" si="0"/>
        <v>137917</v>
      </c>
      <c r="G14" s="937"/>
      <c r="H14" s="938"/>
      <c r="I14" s="1047"/>
    </row>
    <row r="15" spans="1:9" ht="14.25">
      <c r="A15" s="1102"/>
      <c r="B15" s="1098" t="s">
        <v>1109</v>
      </c>
      <c r="C15" s="1101">
        <v>226</v>
      </c>
      <c r="D15" s="1093">
        <v>225</v>
      </c>
      <c r="E15" s="1093"/>
      <c r="F15" s="1094">
        <f t="shared" si="0"/>
        <v>225</v>
      </c>
      <c r="G15" s="937"/>
      <c r="H15" s="938"/>
      <c r="I15" s="1047"/>
    </row>
    <row r="16" spans="1:9" ht="14.25">
      <c r="A16" s="1102"/>
      <c r="B16" s="1098" t="s">
        <v>1233</v>
      </c>
      <c r="C16" s="1101">
        <v>136662</v>
      </c>
      <c r="D16" s="1093">
        <v>137496</v>
      </c>
      <c r="E16" s="1093">
        <v>-45375</v>
      </c>
      <c r="F16" s="1094">
        <f t="shared" si="0"/>
        <v>92121</v>
      </c>
      <c r="G16" s="937"/>
      <c r="H16" s="940"/>
      <c r="I16" s="1047"/>
    </row>
    <row r="17" spans="1:9" ht="14.25">
      <c r="A17" s="1102"/>
      <c r="B17" s="1103" t="s">
        <v>1110</v>
      </c>
      <c r="C17" s="1101">
        <v>44960</v>
      </c>
      <c r="D17" s="1093">
        <v>45592</v>
      </c>
      <c r="E17" s="1093">
        <v>-38855</v>
      </c>
      <c r="F17" s="1094">
        <f t="shared" si="0"/>
        <v>6737</v>
      </c>
      <c r="G17" s="937"/>
      <c r="H17" s="938"/>
      <c r="I17" s="1047"/>
    </row>
    <row r="18" spans="1:9" ht="14.25">
      <c r="A18" s="1102"/>
      <c r="B18" s="1098" t="s">
        <v>1111</v>
      </c>
      <c r="C18" s="1101"/>
      <c r="D18" s="1093"/>
      <c r="E18" s="1093"/>
      <c r="F18" s="1094">
        <f t="shared" si="0"/>
        <v>0</v>
      </c>
      <c r="G18" s="937"/>
      <c r="H18" s="938"/>
      <c r="I18" s="1047"/>
    </row>
    <row r="19" spans="1:9" ht="14.25">
      <c r="A19" s="1102"/>
      <c r="B19" s="1098" t="s">
        <v>1112</v>
      </c>
      <c r="C19" s="1101"/>
      <c r="D19" s="1093"/>
      <c r="E19" s="1093"/>
      <c r="F19" s="1094">
        <f t="shared" si="0"/>
        <v>0</v>
      </c>
      <c r="G19" s="937"/>
      <c r="H19" s="938"/>
      <c r="I19" s="1047"/>
    </row>
    <row r="20" spans="1:9" ht="14.25">
      <c r="A20" s="1102"/>
      <c r="B20" s="1098" t="s">
        <v>1113</v>
      </c>
      <c r="C20" s="1101">
        <v>9990</v>
      </c>
      <c r="D20" s="1093">
        <v>9896</v>
      </c>
      <c r="E20" s="1093">
        <v>-9896</v>
      </c>
      <c r="F20" s="1094">
        <f t="shared" si="0"/>
        <v>0</v>
      </c>
      <c r="G20" s="937"/>
      <c r="H20" s="938"/>
      <c r="I20" s="1047"/>
    </row>
    <row r="21" spans="1:9" ht="14.25">
      <c r="A21" s="1102"/>
      <c r="B21" s="1098" t="s">
        <v>1114</v>
      </c>
      <c r="C21" s="1101"/>
      <c r="D21" s="1093"/>
      <c r="E21" s="1093"/>
      <c r="F21" s="1094">
        <f t="shared" si="0"/>
        <v>0</v>
      </c>
      <c r="G21" s="937"/>
      <c r="H21" s="938"/>
      <c r="I21" s="1047"/>
    </row>
    <row r="22" spans="1:9" ht="24">
      <c r="A22" s="1104"/>
      <c r="B22" s="1103" t="s">
        <v>1115</v>
      </c>
      <c r="C22" s="1101">
        <v>27425</v>
      </c>
      <c r="D22" s="1093">
        <v>39694</v>
      </c>
      <c r="E22" s="1093"/>
      <c r="F22" s="1094">
        <f t="shared" si="0"/>
        <v>39694</v>
      </c>
      <c r="G22" s="937"/>
      <c r="H22" s="940"/>
      <c r="I22" s="1047"/>
    </row>
    <row r="23" spans="1:8" ht="24" thickBot="1">
      <c r="A23" s="1105"/>
      <c r="B23" s="1106" t="s">
        <v>1116</v>
      </c>
      <c r="C23" s="1107"/>
      <c r="D23" s="1108"/>
      <c r="E23" s="1108"/>
      <c r="F23" s="1109">
        <f t="shared" si="0"/>
        <v>0</v>
      </c>
      <c r="G23" s="937"/>
      <c r="H23" s="940"/>
    </row>
    <row r="24" spans="1:8" ht="14.25">
      <c r="A24" s="941"/>
      <c r="B24" s="941"/>
      <c r="C24" s="937"/>
      <c r="D24" s="937"/>
      <c r="E24" s="937"/>
      <c r="F24" s="937"/>
      <c r="G24" s="937"/>
      <c r="H24" s="938"/>
    </row>
    <row r="25" spans="1:8" ht="14.25">
      <c r="A25" s="1048" t="s">
        <v>976</v>
      </c>
      <c r="B25" s="941"/>
      <c r="C25" s="942"/>
      <c r="D25" s="942"/>
      <c r="E25" s="942"/>
      <c r="F25" s="942"/>
      <c r="G25" s="942"/>
      <c r="H25" s="938"/>
    </row>
    <row r="26" spans="1:8" ht="14.25">
      <c r="A26" s="1048" t="s">
        <v>1337</v>
      </c>
      <c r="B26" s="1049"/>
      <c r="C26" s="1050"/>
      <c r="D26" s="1050"/>
      <c r="E26" s="1050"/>
      <c r="F26" s="1050"/>
      <c r="G26" s="942"/>
      <c r="H26" s="938"/>
    </row>
    <row r="27" spans="1:8" ht="14.25">
      <c r="A27" s="1048" t="s">
        <v>1234</v>
      </c>
      <c r="B27" s="1049"/>
      <c r="C27" s="1050"/>
      <c r="D27" s="1050"/>
      <c r="E27" s="1050"/>
      <c r="F27" s="1050"/>
      <c r="G27" s="942"/>
      <c r="H27" s="938"/>
    </row>
    <row r="28" spans="1:8" ht="14.25">
      <c r="A28" s="1048" t="s">
        <v>1235</v>
      </c>
      <c r="B28" s="1049"/>
      <c r="C28" s="1050"/>
      <c r="D28" s="1050"/>
      <c r="E28" s="1050"/>
      <c r="F28" s="1050"/>
      <c r="G28" s="942"/>
      <c r="H28" s="938"/>
    </row>
    <row r="29" spans="1:8" ht="14.25">
      <c r="A29" s="1048" t="s">
        <v>1236</v>
      </c>
      <c r="B29" s="1049"/>
      <c r="C29" s="1050"/>
      <c r="D29" s="1050"/>
      <c r="E29" s="1050"/>
      <c r="F29" s="1050"/>
      <c r="G29" s="942"/>
      <c r="H29" s="938"/>
    </row>
    <row r="30" spans="1:8" ht="14.25">
      <c r="A30" s="1048" t="s">
        <v>1117</v>
      </c>
      <c r="B30" s="1049"/>
      <c r="C30" s="1050"/>
      <c r="D30" s="1050"/>
      <c r="E30" s="1050"/>
      <c r="F30" s="1050"/>
      <c r="G30" s="942"/>
      <c r="H30" s="938"/>
    </row>
    <row r="31" spans="1:8" ht="14.25">
      <c r="A31" s="1048" t="s">
        <v>1237</v>
      </c>
      <c r="B31" s="1049"/>
      <c r="C31" s="1050"/>
      <c r="D31" s="1050"/>
      <c r="E31" s="1050"/>
      <c r="F31" s="1050"/>
      <c r="G31" s="942"/>
      <c r="H31" s="938"/>
    </row>
    <row r="32" spans="1:8" s="108" customFormat="1" ht="14.25">
      <c r="A32" s="1048" t="s">
        <v>1238</v>
      </c>
      <c r="B32" s="1049"/>
      <c r="C32" s="1050"/>
      <c r="D32" s="1050"/>
      <c r="E32" s="1050"/>
      <c r="F32" s="1050"/>
      <c r="G32" s="942"/>
      <c r="H32" s="938"/>
    </row>
    <row r="33" spans="1:8" s="108" customFormat="1" ht="14.25">
      <c r="A33" s="1048" t="s">
        <v>1241</v>
      </c>
      <c r="B33" s="1049"/>
      <c r="C33" s="1050"/>
      <c r="D33" s="1050"/>
      <c r="E33" s="1050"/>
      <c r="F33" s="1050"/>
      <c r="G33" s="942"/>
      <c r="H33" s="938"/>
    </row>
    <row r="34" spans="1:8" s="108" customFormat="1" ht="14.25">
      <c r="A34" s="1048" t="s">
        <v>1240</v>
      </c>
      <c r="B34" s="1051"/>
      <c r="C34" s="1050"/>
      <c r="D34" s="1050"/>
      <c r="E34" s="1050"/>
      <c r="F34" s="1050"/>
      <c r="G34" s="942"/>
      <c r="H34" s="938"/>
    </row>
    <row r="35" spans="1:8" s="108" customFormat="1" ht="14.25">
      <c r="A35" s="1048" t="s">
        <v>1338</v>
      </c>
      <c r="B35" s="1051"/>
      <c r="C35" s="1050"/>
      <c r="D35" s="1050"/>
      <c r="E35" s="1050"/>
      <c r="F35" s="1050"/>
      <c r="G35" s="942"/>
      <c r="H35" s="938"/>
    </row>
    <row r="36" spans="1:8" s="108" customFormat="1" ht="14.25">
      <c r="A36" s="1048" t="s">
        <v>1239</v>
      </c>
      <c r="B36" s="1051"/>
      <c r="C36" s="1050"/>
      <c r="D36" s="1050"/>
      <c r="E36" s="1050"/>
      <c r="F36" s="1050"/>
      <c r="G36" s="942"/>
      <c r="H36" s="938"/>
    </row>
    <row r="37" spans="1:8" s="108" customFormat="1" ht="14.25">
      <c r="A37" s="1048" t="s">
        <v>1249</v>
      </c>
      <c r="B37" s="1051"/>
      <c r="C37" s="1050"/>
      <c r="D37" s="1050"/>
      <c r="E37" s="1050"/>
      <c r="F37" s="1050"/>
      <c r="G37" s="942"/>
      <c r="H37" s="938"/>
    </row>
    <row r="38" spans="1:8" ht="14.25">
      <c r="A38" s="1048" t="s">
        <v>1242</v>
      </c>
      <c r="B38" s="1051"/>
      <c r="C38" s="1050"/>
      <c r="D38" s="1050"/>
      <c r="E38" s="1050"/>
      <c r="F38" s="1050"/>
      <c r="G38" s="942"/>
      <c r="H38" s="938"/>
    </row>
    <row r="39" spans="1:8" ht="14.25">
      <c r="A39" s="1048" t="s">
        <v>1243</v>
      </c>
      <c r="B39" s="1051"/>
      <c r="C39" s="1050"/>
      <c r="D39" s="1050"/>
      <c r="E39" s="1050"/>
      <c r="F39" s="1050"/>
      <c r="G39" s="942"/>
      <c r="H39" s="938"/>
    </row>
    <row r="40" spans="1:8" ht="14.25">
      <c r="A40" s="1048" t="s">
        <v>1244</v>
      </c>
      <c r="B40" s="1051"/>
      <c r="C40" s="1050"/>
      <c r="D40" s="1050"/>
      <c r="E40" s="1050"/>
      <c r="F40" s="1050"/>
      <c r="G40" s="942"/>
      <c r="H40" s="938"/>
    </row>
    <row r="41" spans="1:8" ht="14.25">
      <c r="A41" s="1048" t="s">
        <v>1118</v>
      </c>
      <c r="B41" s="980"/>
      <c r="C41" s="942"/>
      <c r="D41" s="942"/>
      <c r="E41" s="942"/>
      <c r="F41" s="942"/>
      <c r="G41" s="942"/>
      <c r="H41" s="938"/>
    </row>
    <row r="42" spans="1:8" ht="14.25">
      <c r="A42" s="1048" t="s">
        <v>1119</v>
      </c>
      <c r="B42" s="980"/>
      <c r="C42" s="942"/>
      <c r="D42" s="942"/>
      <c r="E42" s="942"/>
      <c r="F42" s="942"/>
      <c r="G42" s="942"/>
      <c r="H42" s="938"/>
    </row>
    <row r="43" spans="1:8" ht="14.25">
      <c r="A43" s="1048" t="s">
        <v>1120</v>
      </c>
      <c r="B43" s="980"/>
      <c r="C43" s="942"/>
      <c r="D43" s="942"/>
      <c r="E43" s="942"/>
      <c r="F43" s="942"/>
      <c r="G43" s="942"/>
      <c r="H43" s="938"/>
    </row>
    <row r="44" spans="1:8" ht="14.25">
      <c r="A44" s="1050" t="s">
        <v>1121</v>
      </c>
      <c r="B44" s="942"/>
      <c r="C44" s="942"/>
      <c r="D44" s="942"/>
      <c r="E44" s="942"/>
      <c r="F44" s="942"/>
      <c r="G44" s="942"/>
      <c r="H44" s="938"/>
    </row>
    <row r="45" spans="1:8" ht="14.25">
      <c r="A45" s="1050" t="s">
        <v>1231</v>
      </c>
      <c r="B45" s="942"/>
      <c r="C45" s="942"/>
      <c r="D45" s="942"/>
      <c r="E45" s="942"/>
      <c r="F45" s="942"/>
      <c r="G45" s="942"/>
      <c r="H45" s="938"/>
    </row>
    <row r="46" spans="1:8" ht="14.25">
      <c r="A46" s="942"/>
      <c r="B46" s="942"/>
      <c r="C46" s="942"/>
      <c r="D46" s="942"/>
      <c r="E46" s="942"/>
      <c r="F46" s="942"/>
      <c r="G46" s="942"/>
      <c r="H46" s="938"/>
    </row>
    <row r="47" spans="1:8" ht="14.25">
      <c r="A47" s="1052" t="s">
        <v>1232</v>
      </c>
      <c r="B47" s="1052"/>
      <c r="C47" s="1052"/>
      <c r="D47" s="1052"/>
      <c r="E47" s="937"/>
      <c r="F47" s="937"/>
      <c r="G47" s="937"/>
      <c r="H47" s="938"/>
    </row>
    <row r="48" spans="1:8" ht="14.25">
      <c r="A48" s="1052" t="s">
        <v>1122</v>
      </c>
      <c r="B48" s="1052"/>
      <c r="C48" s="1052"/>
      <c r="D48" s="1052"/>
      <c r="E48" s="937"/>
      <c r="F48" s="937"/>
      <c r="G48" s="937"/>
      <c r="H48" s="938"/>
    </row>
    <row r="49" spans="1:8" ht="14.25">
      <c r="A49" s="1052" t="s">
        <v>1123</v>
      </c>
      <c r="B49" s="1052"/>
      <c r="C49" s="1052"/>
      <c r="D49" s="1052"/>
      <c r="E49" s="937"/>
      <c r="F49" s="937"/>
      <c r="G49" s="937"/>
      <c r="H49" s="938"/>
    </row>
    <row r="50" spans="1:8" ht="14.25">
      <c r="A50" s="1052" t="s">
        <v>1124</v>
      </c>
      <c r="B50" s="1052"/>
      <c r="C50" s="1052"/>
      <c r="D50" s="1052"/>
      <c r="E50" s="937"/>
      <c r="F50" s="937"/>
      <c r="G50" s="937"/>
      <c r="H50" s="938"/>
    </row>
    <row r="51" spans="1:8" ht="14.25">
      <c r="A51" s="1052" t="s">
        <v>1125</v>
      </c>
      <c r="B51" s="1052"/>
      <c r="C51" s="1052"/>
      <c r="D51" s="1052"/>
      <c r="E51" s="937"/>
      <c r="F51" s="937"/>
      <c r="G51" s="937"/>
      <c r="H51" s="938"/>
    </row>
    <row r="52" spans="1:8" ht="14.25">
      <c r="A52" s="1052"/>
      <c r="B52" s="1052"/>
      <c r="C52" s="1052"/>
      <c r="D52" s="1052"/>
      <c r="E52" s="937"/>
      <c r="F52" s="937"/>
      <c r="G52" s="937"/>
      <c r="H52" s="938"/>
    </row>
    <row r="53" spans="1:8" ht="14.25">
      <c r="A53" s="1053" t="s">
        <v>1126</v>
      </c>
      <c r="B53" s="1052"/>
      <c r="C53" s="937"/>
      <c r="D53" s="937"/>
      <c r="E53" s="937"/>
      <c r="F53" s="937"/>
      <c r="G53" s="937"/>
      <c r="H53" s="938"/>
    </row>
    <row r="54" spans="1:8" ht="14.25">
      <c r="A54" s="1053" t="s">
        <v>1245</v>
      </c>
      <c r="B54" s="1052"/>
      <c r="C54" s="937"/>
      <c r="D54" s="937"/>
      <c r="E54" s="937"/>
      <c r="F54" s="937"/>
      <c r="G54" s="937"/>
      <c r="H54" s="938"/>
    </row>
    <row r="55" spans="1:8" ht="14.25">
      <c r="A55" s="1053" t="s">
        <v>1246</v>
      </c>
      <c r="B55" s="1052"/>
      <c r="C55" s="937"/>
      <c r="D55" s="937"/>
      <c r="E55" s="937"/>
      <c r="F55" s="937"/>
      <c r="G55" s="937"/>
      <c r="H55" s="938"/>
    </row>
    <row r="56" spans="1:8" ht="14.25">
      <c r="A56" s="1052" t="s">
        <v>1127</v>
      </c>
      <c r="B56" s="1052"/>
      <c r="C56" s="937"/>
      <c r="D56" s="937"/>
      <c r="E56" s="937"/>
      <c r="F56" s="937"/>
      <c r="G56" s="937"/>
      <c r="H56" s="938"/>
    </row>
    <row r="57" spans="1:8" ht="14.25">
      <c r="A57" s="1052" t="s">
        <v>1128</v>
      </c>
      <c r="B57" s="1052"/>
      <c r="C57" s="937"/>
      <c r="D57" s="937"/>
      <c r="E57" s="937"/>
      <c r="F57" s="937"/>
      <c r="G57" s="937"/>
      <c r="H57" s="938"/>
    </row>
    <row r="58" spans="1:8" ht="14.25">
      <c r="A58" s="943"/>
      <c r="B58" s="943"/>
      <c r="C58" s="938"/>
      <c r="D58" s="938"/>
      <c r="E58" s="938"/>
      <c r="F58" s="938"/>
      <c r="G58" s="938"/>
      <c r="H58" s="938"/>
    </row>
    <row r="59" spans="1:8" ht="14.25">
      <c r="A59" s="1054" t="s">
        <v>1129</v>
      </c>
      <c r="B59" s="943"/>
      <c r="C59" s="938"/>
      <c r="D59" s="938"/>
      <c r="E59" s="938"/>
      <c r="F59" s="938"/>
      <c r="G59" s="938"/>
      <c r="H59" s="938"/>
    </row>
    <row r="60" spans="1:8" ht="14.25">
      <c r="A60" s="1052" t="s">
        <v>1248</v>
      </c>
      <c r="B60" s="943"/>
      <c r="C60" s="938"/>
      <c r="D60" s="938"/>
      <c r="E60" s="938"/>
      <c r="F60" s="938"/>
      <c r="G60" s="938"/>
      <c r="H60" s="938"/>
    </row>
    <row r="61" spans="1:8" s="108" customFormat="1" ht="14.25">
      <c r="A61" s="1052" t="s">
        <v>1247</v>
      </c>
      <c r="B61" s="943"/>
      <c r="C61" s="938"/>
      <c r="D61" s="938"/>
      <c r="E61" s="938"/>
      <c r="F61" s="938"/>
      <c r="G61" s="938"/>
      <c r="H61" s="938"/>
    </row>
    <row r="62" spans="1:8" ht="14.25">
      <c r="A62" s="1052" t="s">
        <v>1130</v>
      </c>
      <c r="B62" s="938"/>
      <c r="C62" s="938"/>
      <c r="D62" s="938"/>
      <c r="E62" s="938"/>
      <c r="F62" s="938"/>
      <c r="G62" s="938"/>
      <c r="H62" s="938"/>
    </row>
    <row r="63" spans="1:8" ht="14.25">
      <c r="A63" s="1052" t="s">
        <v>1131</v>
      </c>
      <c r="B63" s="938"/>
      <c r="C63" s="938"/>
      <c r="D63" s="938"/>
      <c r="E63" s="938"/>
      <c r="F63" s="938"/>
      <c r="G63" s="938"/>
      <c r="H63" s="938"/>
    </row>
    <row r="64" spans="1:8" ht="14.25">
      <c r="A64" s="938"/>
      <c r="B64" s="938"/>
      <c r="C64" s="938"/>
      <c r="D64" s="938"/>
      <c r="E64" s="938"/>
      <c r="F64" s="938"/>
      <c r="G64" s="938"/>
      <c r="H64" s="938"/>
    </row>
  </sheetData>
  <sheetProtection/>
  <mergeCells count="4">
    <mergeCell ref="A4:B5"/>
    <mergeCell ref="C4:C5"/>
    <mergeCell ref="D4:F4"/>
    <mergeCell ref="A6:B6"/>
  </mergeCells>
  <printOptions horizontalCentered="1"/>
  <pageMargins left="0.31496062992125984" right="0.31496062992125984" top="0.5905511811023623" bottom="0.5905511811023623"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1">
      <selection activeCell="A29" sqref="A29"/>
    </sheetView>
  </sheetViews>
  <sheetFormatPr defaultColWidth="9.140625" defaultRowHeight="15"/>
  <cols>
    <col min="1" max="1" width="46.8515625" style="16" customWidth="1"/>
    <col min="2" max="2" width="14.57421875" style="16" customWidth="1"/>
    <col min="3" max="3" width="15.00390625" style="16" customWidth="1"/>
    <col min="4" max="4" width="17.421875" style="16" customWidth="1"/>
    <col min="5" max="16384" width="9.140625" style="16" customWidth="1"/>
  </cols>
  <sheetData>
    <row r="1" spans="1:7" ht="15">
      <c r="A1" s="11" t="s">
        <v>765</v>
      </c>
      <c r="B1" s="12"/>
      <c r="C1" s="12"/>
      <c r="E1" s="109"/>
      <c r="F1" s="12"/>
      <c r="G1" s="12"/>
    </row>
    <row r="2" spans="1:7" ht="14.25" thickBot="1">
      <c r="A2" s="35"/>
      <c r="B2" s="35"/>
      <c r="C2" s="35"/>
      <c r="D2" s="13" t="s">
        <v>359</v>
      </c>
      <c r="E2" s="35"/>
      <c r="F2" s="12"/>
      <c r="G2" s="12"/>
    </row>
    <row r="3" spans="1:7" s="29" customFormat="1" ht="27.75" thickBot="1">
      <c r="A3" s="36" t="s">
        <v>539</v>
      </c>
      <c r="B3" s="37" t="s">
        <v>760</v>
      </c>
      <c r="C3" s="38" t="s">
        <v>761</v>
      </c>
      <c r="D3" s="39" t="s">
        <v>762</v>
      </c>
      <c r="E3" s="28"/>
      <c r="F3" s="28"/>
      <c r="G3" s="28"/>
    </row>
    <row r="4" spans="1:7" ht="13.5">
      <c r="A4" s="40" t="s">
        <v>942</v>
      </c>
      <c r="B4" s="242">
        <v>1288</v>
      </c>
      <c r="C4" s="243">
        <v>1210</v>
      </c>
      <c r="D4" s="244">
        <f>SUM(B4:C4)</f>
        <v>2498</v>
      </c>
      <c r="E4" s="12"/>
      <c r="F4" s="12"/>
      <c r="G4" s="12"/>
    </row>
    <row r="5" spans="1:7" ht="13.5">
      <c r="A5" s="41"/>
      <c r="B5" s="245"/>
      <c r="C5" s="172"/>
      <c r="D5" s="244">
        <f aca="true" t="shared" si="0" ref="D5:D10">SUM(B5:C5)</f>
        <v>0</v>
      </c>
      <c r="E5" s="12"/>
      <c r="F5" s="42"/>
      <c r="G5" s="12"/>
    </row>
    <row r="6" spans="1:7" ht="13.5">
      <c r="A6" s="41"/>
      <c r="B6" s="245"/>
      <c r="C6" s="172"/>
      <c r="D6" s="244">
        <f t="shared" si="0"/>
        <v>0</v>
      </c>
      <c r="E6" s="12"/>
      <c r="F6" s="43"/>
      <c r="G6" s="12"/>
    </row>
    <row r="7" spans="1:7" ht="13.5">
      <c r="A7" s="41"/>
      <c r="B7" s="245"/>
      <c r="C7" s="172"/>
      <c r="D7" s="244">
        <f t="shared" si="0"/>
        <v>0</v>
      </c>
      <c r="E7" s="12"/>
      <c r="F7" s="43"/>
      <c r="G7" s="12"/>
    </row>
    <row r="8" spans="1:7" ht="13.5">
      <c r="A8" s="533"/>
      <c r="B8" s="245"/>
      <c r="C8" s="172"/>
      <c r="D8" s="244">
        <f t="shared" si="0"/>
        <v>0</v>
      </c>
      <c r="E8" s="12"/>
      <c r="F8" s="43"/>
      <c r="G8" s="12"/>
    </row>
    <row r="9" spans="1:7" ht="13.5">
      <c r="A9" s="533"/>
      <c r="B9" s="245"/>
      <c r="C9" s="172"/>
      <c r="D9" s="244">
        <f t="shared" si="0"/>
        <v>0</v>
      </c>
      <c r="E9" s="12"/>
      <c r="F9" s="12"/>
      <c r="G9" s="12"/>
    </row>
    <row r="10" spans="1:7" ht="12.75" customHeight="1" thickBot="1">
      <c r="A10" s="534"/>
      <c r="B10" s="246"/>
      <c r="C10" s="177"/>
      <c r="D10" s="244">
        <f t="shared" si="0"/>
        <v>0</v>
      </c>
      <c r="E10" s="12"/>
      <c r="F10" s="12"/>
      <c r="G10" s="12"/>
    </row>
    <row r="11" spans="1:7" ht="18.75" customHeight="1" thickBot="1">
      <c r="A11" s="535" t="s">
        <v>764</v>
      </c>
      <c r="B11" s="247">
        <f>SUM(B4:B10)</f>
        <v>1288</v>
      </c>
      <c r="C11" s="247">
        <f>SUM(C4:C10)</f>
        <v>1210</v>
      </c>
      <c r="D11" s="248">
        <f>SUM(D4:D10)</f>
        <v>2498</v>
      </c>
      <c r="E11" s="42"/>
      <c r="F11" s="12"/>
      <c r="G11" s="12"/>
    </row>
    <row r="12" spans="1:7" ht="13.5">
      <c r="A12" s="44"/>
      <c r="B12" s="12"/>
      <c r="C12" s="12"/>
      <c r="D12" s="12"/>
      <c r="E12" s="12"/>
      <c r="F12" s="12"/>
      <c r="G12" s="12"/>
    </row>
    <row r="13" spans="1:7" ht="13.5">
      <c r="A13" s="12" t="s">
        <v>486</v>
      </c>
      <c r="B13" s="26"/>
      <c r="C13" s="26"/>
      <c r="D13" s="26"/>
      <c r="E13" s="12"/>
      <c r="F13" s="12"/>
      <c r="G13" s="12"/>
    </row>
    <row r="14" spans="1:7" ht="13.5">
      <c r="A14" s="1191" t="s">
        <v>540</v>
      </c>
      <c r="B14" s="1191"/>
      <c r="C14" s="1191"/>
      <c r="D14" s="1191"/>
      <c r="E14" s="12"/>
      <c r="F14" s="12"/>
      <c r="G14" s="12"/>
    </row>
    <row r="15" spans="1:7" ht="13.5">
      <c r="A15" s="12" t="s">
        <v>763</v>
      </c>
      <c r="B15" s="12"/>
      <c r="C15" s="12"/>
      <c r="D15" s="12"/>
      <c r="E15" s="12"/>
      <c r="F15" s="12"/>
      <c r="G15" s="12"/>
    </row>
    <row r="16" spans="1:7" ht="13.5">
      <c r="A16" s="12" t="s">
        <v>771</v>
      </c>
      <c r="B16" s="12"/>
      <c r="C16" s="12"/>
      <c r="D16" s="12"/>
      <c r="E16" s="42"/>
      <c r="F16" s="12"/>
      <c r="G16" s="12"/>
    </row>
    <row r="17" spans="1:7" ht="13.5">
      <c r="A17" s="12"/>
      <c r="B17" s="12"/>
      <c r="C17" s="12"/>
      <c r="D17" s="12"/>
      <c r="E17" s="12"/>
      <c r="F17" s="12"/>
      <c r="G17" s="12"/>
    </row>
    <row r="18" spans="1:7" ht="15">
      <c r="A18" s="1192" t="s">
        <v>974</v>
      </c>
      <c r="B18" s="1192"/>
      <c r="C18" s="1192"/>
      <c r="D18" s="1192"/>
      <c r="E18" s="12"/>
      <c r="F18" s="12"/>
      <c r="G18" s="12"/>
    </row>
    <row r="19" spans="1:7" ht="13.5">
      <c r="A19" s="12" t="s">
        <v>565</v>
      </c>
      <c r="B19" s="452">
        <v>2498</v>
      </c>
      <c r="C19" s="12" t="s">
        <v>753</v>
      </c>
      <c r="D19" s="12"/>
      <c r="E19" s="12"/>
      <c r="F19" s="12"/>
      <c r="G19" s="12"/>
    </row>
    <row r="20" spans="1:7" ht="13.5">
      <c r="A20" s="12"/>
      <c r="B20" s="834"/>
      <c r="C20" s="12"/>
      <c r="D20" s="12"/>
      <c r="E20" s="12"/>
      <c r="F20" s="12"/>
      <c r="G20" s="12"/>
    </row>
    <row r="21" spans="1:7" ht="13.5">
      <c r="A21" s="12"/>
      <c r="B21" s="834"/>
      <c r="C21" s="12"/>
      <c r="D21" s="12"/>
      <c r="E21" s="12"/>
      <c r="F21" s="12"/>
      <c r="G21" s="12"/>
    </row>
    <row r="22" spans="1:7" ht="13.5">
      <c r="A22" s="12" t="s">
        <v>976</v>
      </c>
      <c r="B22" s="12"/>
      <c r="C22" s="12"/>
      <c r="D22" s="12"/>
      <c r="E22" s="109"/>
      <c r="F22" s="12"/>
      <c r="G22" s="12"/>
    </row>
    <row r="23" spans="1:5" ht="13.5">
      <c r="A23" s="12" t="s">
        <v>1254</v>
      </c>
      <c r="B23" s="12"/>
      <c r="C23" s="12"/>
      <c r="D23" s="12"/>
      <c r="E23" s="91"/>
    </row>
    <row r="24" spans="1:5" ht="13.5">
      <c r="A24" s="12"/>
      <c r="B24" s="12"/>
      <c r="C24" s="12"/>
      <c r="D24" s="12"/>
      <c r="E24" s="91"/>
    </row>
    <row r="25" spans="1:5" ht="13.5">
      <c r="A25" s="12" t="s">
        <v>1255</v>
      </c>
      <c r="B25" s="12"/>
      <c r="C25" s="12"/>
      <c r="D25" s="12"/>
      <c r="E25" s="91"/>
    </row>
    <row r="26" spans="1:5" ht="13.5">
      <c r="A26" s="12" t="s">
        <v>1286</v>
      </c>
      <c r="B26" s="12"/>
      <c r="C26" s="12"/>
      <c r="D26" s="12"/>
      <c r="E26" s="91"/>
    </row>
    <row r="27" spans="1:5" ht="13.5">
      <c r="A27" s="12" t="s">
        <v>977</v>
      </c>
      <c r="B27" s="12"/>
      <c r="C27" s="12"/>
      <c r="D27" s="12"/>
      <c r="E27" s="91"/>
    </row>
    <row r="28" spans="1:5" ht="13.5">
      <c r="A28" s="16" t="s">
        <v>1332</v>
      </c>
      <c r="B28" s="12"/>
      <c r="C28" s="12"/>
      <c r="D28" s="12"/>
      <c r="E28" s="91"/>
    </row>
    <row r="29" spans="1:5" ht="13.5">
      <c r="A29" s="16" t="s">
        <v>1256</v>
      </c>
      <c r="B29" s="12"/>
      <c r="C29" s="12"/>
      <c r="D29" s="12"/>
      <c r="E29" s="91"/>
    </row>
    <row r="30" spans="1:5" ht="13.5">
      <c r="A30" s="16" t="s">
        <v>978</v>
      </c>
      <c r="E30" s="91"/>
    </row>
    <row r="31" spans="1:5" ht="13.5">
      <c r="A31" s="91"/>
      <c r="B31" s="91"/>
      <c r="C31" s="91"/>
      <c r="D31" s="91"/>
      <c r="E31" s="91"/>
    </row>
    <row r="32" spans="1:5" ht="13.5">
      <c r="A32" s="91"/>
      <c r="B32" s="91"/>
      <c r="C32" s="91"/>
      <c r="D32" s="91"/>
      <c r="E32" s="91"/>
    </row>
    <row r="33" spans="1:5" ht="13.5">
      <c r="A33" s="91"/>
      <c r="B33" s="91"/>
      <c r="C33" s="91"/>
      <c r="D33" s="91"/>
      <c r="E33" s="91"/>
    </row>
    <row r="34" spans="1:5" ht="13.5">
      <c r="A34" s="109"/>
      <c r="B34" s="109"/>
      <c r="C34" s="109"/>
      <c r="D34" s="109"/>
      <c r="E34" s="109"/>
    </row>
    <row r="35" spans="1:5" ht="13.5">
      <c r="A35" s="109"/>
      <c r="B35" s="109"/>
      <c r="C35" s="109"/>
      <c r="D35" s="109"/>
      <c r="E35" s="109"/>
    </row>
    <row r="36" spans="1:5" ht="13.5">
      <c r="A36" s="109"/>
      <c r="B36" s="109"/>
      <c r="C36" s="109"/>
      <c r="D36" s="109"/>
      <c r="E36" s="109"/>
    </row>
    <row r="37" spans="1:5" ht="13.5">
      <c r="A37" s="109"/>
      <c r="B37" s="109"/>
      <c r="C37" s="109"/>
      <c r="D37" s="109"/>
      <c r="E37" s="91"/>
    </row>
    <row r="38" spans="1:5" ht="13.5">
      <c r="A38" s="109"/>
      <c r="B38" s="109"/>
      <c r="C38" s="109"/>
      <c r="D38" s="109"/>
      <c r="E38" s="91"/>
    </row>
    <row r="39" spans="1:5" ht="13.5">
      <c r="A39" s="109"/>
      <c r="B39" s="109"/>
      <c r="C39" s="109"/>
      <c r="D39" s="109"/>
      <c r="E39" s="91"/>
    </row>
    <row r="40" spans="1:5" ht="13.5">
      <c r="A40" s="91"/>
      <c r="B40" s="109"/>
      <c r="C40" s="109"/>
      <c r="D40" s="109"/>
      <c r="E40" s="91"/>
    </row>
    <row r="41" spans="1:5" ht="13.5">
      <c r="A41" s="91"/>
      <c r="B41" s="91"/>
      <c r="C41" s="91"/>
      <c r="D41" s="91"/>
      <c r="E41" s="91"/>
    </row>
    <row r="42" spans="1:5" ht="13.5">
      <c r="A42" s="91"/>
      <c r="B42" s="91"/>
      <c r="C42" s="91"/>
      <c r="D42" s="91"/>
      <c r="E42" s="91"/>
    </row>
    <row r="43" spans="1:5" ht="13.5">
      <c r="A43" s="91"/>
      <c r="B43" s="91"/>
      <c r="C43" s="91"/>
      <c r="D43" s="91"/>
      <c r="E43" s="91"/>
    </row>
    <row r="44" spans="1:5" ht="13.5">
      <c r="A44" s="91"/>
      <c r="B44" s="91"/>
      <c r="C44" s="91"/>
      <c r="D44" s="91"/>
      <c r="E44" s="91"/>
    </row>
    <row r="45" spans="1:5" ht="13.5">
      <c r="A45" s="91"/>
      <c r="B45" s="91"/>
      <c r="C45" s="91"/>
      <c r="D45" s="91"/>
      <c r="E45" s="91"/>
    </row>
  </sheetData>
  <sheetProtection formatRows="0" insertRows="0" deleteRows="0"/>
  <mergeCells count="2">
    <mergeCell ref="A14:D14"/>
    <mergeCell ref="A18:D18"/>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131"/>
  <sheetViews>
    <sheetView zoomScalePageLayoutView="0" workbookViewId="0" topLeftCell="A103">
      <selection activeCell="N54" sqref="N54:N55"/>
    </sheetView>
  </sheetViews>
  <sheetFormatPr defaultColWidth="9.140625" defaultRowHeight="15"/>
  <cols>
    <col min="1" max="1" width="46.57421875" style="128" customWidth="1"/>
    <col min="2" max="2" width="5.57421875" style="131" customWidth="1"/>
    <col min="3" max="3" width="14.140625" style="128" customWidth="1"/>
    <col min="4" max="4" width="13.421875" style="128" customWidth="1"/>
    <col min="5" max="5" width="12.8515625" style="128" customWidth="1"/>
    <col min="6" max="6" width="13.57421875" style="128" customWidth="1"/>
    <col min="7" max="16384" width="9.140625" style="128" customWidth="1"/>
  </cols>
  <sheetData>
    <row r="1" ht="15">
      <c r="A1" s="48" t="s">
        <v>918</v>
      </c>
    </row>
    <row r="2" spans="1:6" ht="15" thickBot="1">
      <c r="A2" s="750"/>
      <c r="B2" s="750"/>
      <c r="C2" s="750"/>
      <c r="D2" s="750"/>
      <c r="E2" s="750"/>
      <c r="F2" s="1110" t="s">
        <v>359</v>
      </c>
    </row>
    <row r="3" spans="1:6" ht="15" thickBot="1">
      <c r="A3" s="1111" t="s">
        <v>1339</v>
      </c>
      <c r="B3" s="1112" t="s">
        <v>339</v>
      </c>
      <c r="C3" s="1113" t="s">
        <v>1340</v>
      </c>
      <c r="D3" s="1113" t="s">
        <v>1341</v>
      </c>
      <c r="E3" s="1113" t="s">
        <v>1342</v>
      </c>
      <c r="F3" s="1113" t="s">
        <v>1343</v>
      </c>
    </row>
    <row r="4" spans="1:9" ht="15" thickBot="1">
      <c r="A4" s="1114" t="s">
        <v>1344</v>
      </c>
      <c r="B4" s="1115" t="s">
        <v>1345</v>
      </c>
      <c r="C4" s="1115"/>
      <c r="D4" s="1115">
        <v>2498</v>
      </c>
      <c r="E4" s="1115">
        <f>SUM(D4-C4)</f>
        <v>2498</v>
      </c>
      <c r="F4" s="1115">
        <v>2498</v>
      </c>
      <c r="I4" s="1137"/>
    </row>
    <row r="5" spans="1:9" ht="14.25">
      <c r="A5" s="1116" t="s">
        <v>1346</v>
      </c>
      <c r="B5" s="1117" t="s">
        <v>1347</v>
      </c>
      <c r="C5" s="1117"/>
      <c r="D5" s="1117"/>
      <c r="E5" s="1117">
        <f aca="true" t="shared" si="0" ref="E5:E68">SUM(D5-C5)</f>
        <v>0</v>
      </c>
      <c r="F5" s="1117">
        <v>5797</v>
      </c>
      <c r="I5" s="1137"/>
    </row>
    <row r="6" spans="1:9" ht="14.25">
      <c r="A6" s="1118" t="s">
        <v>1348</v>
      </c>
      <c r="B6" s="1119" t="s">
        <v>1349</v>
      </c>
      <c r="C6" s="1119"/>
      <c r="D6" s="1119"/>
      <c r="E6" s="1119">
        <f t="shared" si="0"/>
        <v>0</v>
      </c>
      <c r="F6" s="1119"/>
      <c r="I6" s="1137"/>
    </row>
    <row r="7" spans="1:9" ht="14.25">
      <c r="A7" s="1118" t="s">
        <v>1350</v>
      </c>
      <c r="B7" s="1119" t="s">
        <v>1351</v>
      </c>
      <c r="C7" s="1120">
        <f>SUM(C8:C11)</f>
        <v>1907</v>
      </c>
      <c r="D7" s="1120">
        <f>SUM(D8:D11)</f>
        <v>4755</v>
      </c>
      <c r="E7" s="1120">
        <f t="shared" si="0"/>
        <v>2848</v>
      </c>
      <c r="F7" s="1120">
        <v>2848</v>
      </c>
      <c r="H7" s="1137"/>
      <c r="I7" s="1137"/>
    </row>
    <row r="8" spans="1:9" ht="14.25">
      <c r="A8" s="1118" t="s">
        <v>1352</v>
      </c>
      <c r="B8" s="1119" t="s">
        <v>1353</v>
      </c>
      <c r="C8" s="1119"/>
      <c r="D8" s="1119"/>
      <c r="E8" s="1119">
        <f t="shared" si="0"/>
        <v>0</v>
      </c>
      <c r="F8" s="1119"/>
      <c r="I8" s="1137"/>
    </row>
    <row r="9" spans="1:9" ht="14.25">
      <c r="A9" s="1118" t="s">
        <v>1354</v>
      </c>
      <c r="B9" s="1119" t="s">
        <v>1355</v>
      </c>
      <c r="C9" s="1119">
        <v>1183</v>
      </c>
      <c r="D9" s="1119">
        <v>3987</v>
      </c>
      <c r="E9" s="1119">
        <f t="shared" si="0"/>
        <v>2804</v>
      </c>
      <c r="F9" s="1119">
        <v>2804</v>
      </c>
      <c r="I9" s="1137"/>
    </row>
    <row r="10" spans="1:9" ht="14.25">
      <c r="A10" s="1118" t="s">
        <v>1356</v>
      </c>
      <c r="B10" s="1119" t="s">
        <v>1357</v>
      </c>
      <c r="C10" s="1119"/>
      <c r="D10" s="1119"/>
      <c r="E10" s="1119">
        <f t="shared" si="0"/>
        <v>0</v>
      </c>
      <c r="F10" s="1119"/>
      <c r="I10" s="1137"/>
    </row>
    <row r="11" spans="1:9" ht="14.25">
      <c r="A11" s="1118" t="s">
        <v>1358</v>
      </c>
      <c r="B11" s="1119" t="s">
        <v>1359</v>
      </c>
      <c r="C11" s="1119">
        <v>724</v>
      </c>
      <c r="D11" s="1119">
        <v>768</v>
      </c>
      <c r="E11" s="1119">
        <f t="shared" si="0"/>
        <v>44</v>
      </c>
      <c r="F11" s="1119">
        <v>44</v>
      </c>
      <c r="I11" s="1137"/>
    </row>
    <row r="12" spans="1:12" ht="14.25">
      <c r="A12" s="1118" t="s">
        <v>1360</v>
      </c>
      <c r="B12" s="1119" t="s">
        <v>1361</v>
      </c>
      <c r="C12" s="1120">
        <f>SUM(C13:C16)</f>
        <v>786</v>
      </c>
      <c r="D12" s="1120">
        <f>SUM(D13:D16)</f>
        <v>1389</v>
      </c>
      <c r="E12" s="1120">
        <f t="shared" si="0"/>
        <v>603</v>
      </c>
      <c r="F12" s="1120">
        <v>-603</v>
      </c>
      <c r="H12" s="1137"/>
      <c r="I12" s="1137"/>
      <c r="L12" s="1137"/>
    </row>
    <row r="13" spans="1:9" ht="14.25">
      <c r="A13" s="1118" t="s">
        <v>1362</v>
      </c>
      <c r="B13" s="1119" t="s">
        <v>1363</v>
      </c>
      <c r="C13" s="1119">
        <v>773</v>
      </c>
      <c r="D13" s="1119">
        <v>1363</v>
      </c>
      <c r="E13" s="1119">
        <f t="shared" si="0"/>
        <v>590</v>
      </c>
      <c r="F13" s="1119">
        <v>-590</v>
      </c>
      <c r="I13" s="1137"/>
    </row>
    <row r="14" spans="1:9" ht="14.25">
      <c r="A14" s="1118" t="s">
        <v>1364</v>
      </c>
      <c r="B14" s="1119" t="s">
        <v>1365</v>
      </c>
      <c r="C14" s="1119"/>
      <c r="D14" s="1119"/>
      <c r="E14" s="1119">
        <f t="shared" si="0"/>
        <v>0</v>
      </c>
      <c r="F14" s="1119"/>
      <c r="I14" s="1137"/>
    </row>
    <row r="15" spans="1:9" ht="14.25">
      <c r="A15" s="1118" t="s">
        <v>1366</v>
      </c>
      <c r="B15" s="1119" t="s">
        <v>7</v>
      </c>
      <c r="C15" s="1119"/>
      <c r="D15" s="1119"/>
      <c r="E15" s="1119">
        <f t="shared" si="0"/>
        <v>0</v>
      </c>
      <c r="F15" s="1119"/>
      <c r="I15" s="1137"/>
    </row>
    <row r="16" spans="1:9" ht="14.25">
      <c r="A16" s="1118" t="s">
        <v>1367</v>
      </c>
      <c r="B16" s="1119" t="s">
        <v>10</v>
      </c>
      <c r="C16" s="1119">
        <v>13</v>
      </c>
      <c r="D16" s="1119">
        <v>26</v>
      </c>
      <c r="E16" s="1119">
        <f t="shared" si="0"/>
        <v>13</v>
      </c>
      <c r="F16" s="1119">
        <v>-13</v>
      </c>
      <c r="I16" s="1137"/>
    </row>
    <row r="17" spans="1:9" ht="14.25">
      <c r="A17" s="1118" t="s">
        <v>1368</v>
      </c>
      <c r="B17" s="1119" t="s">
        <v>13</v>
      </c>
      <c r="C17" s="1120">
        <f>SUM(C18:C29)</f>
        <v>3705</v>
      </c>
      <c r="D17" s="1120">
        <f>SUM(D18:D29)</f>
        <v>2873</v>
      </c>
      <c r="E17" s="1120">
        <f t="shared" si="0"/>
        <v>-832</v>
      </c>
      <c r="F17" s="1120">
        <v>832</v>
      </c>
      <c r="H17" s="1137"/>
      <c r="I17" s="1137"/>
    </row>
    <row r="18" spans="1:9" ht="14.25">
      <c r="A18" s="1118" t="s">
        <v>1369</v>
      </c>
      <c r="B18" s="1119" t="s">
        <v>1370</v>
      </c>
      <c r="C18" s="1119">
        <v>1822</v>
      </c>
      <c r="D18" s="1119">
        <v>1871</v>
      </c>
      <c r="E18" s="1119">
        <f t="shared" si="0"/>
        <v>49</v>
      </c>
      <c r="F18" s="1119">
        <v>-49</v>
      </c>
      <c r="I18" s="1137"/>
    </row>
    <row r="19" spans="1:9" ht="14.25">
      <c r="A19" s="1118" t="s">
        <v>1371</v>
      </c>
      <c r="B19" s="1119" t="s">
        <v>1372</v>
      </c>
      <c r="C19" s="1119"/>
      <c r="D19" s="1119"/>
      <c r="E19" s="1119">
        <f t="shared" si="0"/>
        <v>0</v>
      </c>
      <c r="F19" s="1119"/>
      <c r="I19" s="1137"/>
    </row>
    <row r="20" spans="1:9" ht="14.25">
      <c r="A20" s="1118" t="s">
        <v>1373</v>
      </c>
      <c r="B20" s="1119" t="s">
        <v>1374</v>
      </c>
      <c r="C20" s="1119"/>
      <c r="D20" s="1119"/>
      <c r="E20" s="1119">
        <f t="shared" si="0"/>
        <v>0</v>
      </c>
      <c r="F20" s="1119"/>
      <c r="I20" s="1137"/>
    </row>
    <row r="21" spans="1:9" ht="14.25">
      <c r="A21" s="1118" t="s">
        <v>1375</v>
      </c>
      <c r="B21" s="1119" t="s">
        <v>16</v>
      </c>
      <c r="C21" s="1119"/>
      <c r="D21" s="1119">
        <v>810</v>
      </c>
      <c r="E21" s="1119">
        <f t="shared" si="0"/>
        <v>810</v>
      </c>
      <c r="F21" s="1119">
        <v>-810</v>
      </c>
      <c r="I21" s="1137"/>
    </row>
    <row r="22" spans="1:9" ht="14.25">
      <c r="A22" s="1118" t="s">
        <v>1376</v>
      </c>
      <c r="B22" s="1119" t="s">
        <v>19</v>
      </c>
      <c r="C22" s="1119"/>
      <c r="D22" s="1119"/>
      <c r="E22" s="1119">
        <f t="shared" si="0"/>
        <v>0</v>
      </c>
      <c r="F22" s="1119"/>
      <c r="I22" s="1137"/>
    </row>
    <row r="23" spans="1:9" ht="14.25">
      <c r="A23" s="1118" t="s">
        <v>1377</v>
      </c>
      <c r="B23" s="1119" t="s">
        <v>1378</v>
      </c>
      <c r="C23" s="1119">
        <v>1722</v>
      </c>
      <c r="D23" s="1119"/>
      <c r="E23" s="1119">
        <f t="shared" si="0"/>
        <v>-1722</v>
      </c>
      <c r="F23" s="1119">
        <v>1722</v>
      </c>
      <c r="I23" s="1137"/>
    </row>
    <row r="24" spans="1:9" ht="14.25">
      <c r="A24" s="1118" t="s">
        <v>1379</v>
      </c>
      <c r="B24" s="1119" t="s">
        <v>36</v>
      </c>
      <c r="C24" s="1119"/>
      <c r="D24" s="1119"/>
      <c r="E24" s="1119">
        <f t="shared" si="0"/>
        <v>0</v>
      </c>
      <c r="F24" s="1119"/>
      <c r="I24" s="1137"/>
    </row>
    <row r="25" spans="1:9" ht="14.25">
      <c r="A25" s="1118" t="s">
        <v>1380</v>
      </c>
      <c r="B25" s="1119" t="s">
        <v>38</v>
      </c>
      <c r="C25" s="1119"/>
      <c r="D25" s="1119"/>
      <c r="E25" s="1119">
        <f t="shared" si="0"/>
        <v>0</v>
      </c>
      <c r="F25" s="1119"/>
      <c r="I25" s="1137"/>
    </row>
    <row r="26" spans="1:9" ht="14.25">
      <c r="A26" s="1118" t="s">
        <v>1381</v>
      </c>
      <c r="B26" s="1119" t="s">
        <v>1382</v>
      </c>
      <c r="C26" s="1119"/>
      <c r="D26" s="1119"/>
      <c r="E26" s="1119">
        <f t="shared" si="0"/>
        <v>0</v>
      </c>
      <c r="F26" s="1119"/>
      <c r="I26" s="1137"/>
    </row>
    <row r="27" spans="1:9" ht="14.25">
      <c r="A27" s="1118" t="s">
        <v>1383</v>
      </c>
      <c r="B27" s="1119" t="s">
        <v>1384</v>
      </c>
      <c r="C27" s="1119">
        <v>85</v>
      </c>
      <c r="D27" s="1119">
        <v>31</v>
      </c>
      <c r="E27" s="1119">
        <f t="shared" si="0"/>
        <v>-54</v>
      </c>
      <c r="F27" s="1119">
        <v>54</v>
      </c>
      <c r="I27" s="1137"/>
    </row>
    <row r="28" spans="1:9" ht="14.25">
      <c r="A28" s="1118" t="s">
        <v>1385</v>
      </c>
      <c r="B28" s="1119" t="s">
        <v>41</v>
      </c>
      <c r="C28" s="1119">
        <v>76</v>
      </c>
      <c r="D28" s="1119">
        <v>161</v>
      </c>
      <c r="E28" s="1119">
        <f t="shared" si="0"/>
        <v>85</v>
      </c>
      <c r="F28" s="1119">
        <v>-85</v>
      </c>
      <c r="I28" s="1137"/>
    </row>
    <row r="29" spans="1:9" ht="14.25">
      <c r="A29" s="1118" t="s">
        <v>1386</v>
      </c>
      <c r="B29" s="1119" t="s">
        <v>43</v>
      </c>
      <c r="C29" s="1119"/>
      <c r="D29" s="1119"/>
      <c r="E29" s="1119">
        <f t="shared" si="0"/>
        <v>0</v>
      </c>
      <c r="F29" s="1119"/>
      <c r="I29" s="1137"/>
    </row>
    <row r="30" spans="1:9" ht="14.25">
      <c r="A30" s="1118" t="s">
        <v>1387</v>
      </c>
      <c r="B30" s="1119" t="s">
        <v>1388</v>
      </c>
      <c r="C30" s="1119"/>
      <c r="D30" s="1119"/>
      <c r="E30" s="1119">
        <f t="shared" si="0"/>
        <v>0</v>
      </c>
      <c r="F30" s="1119"/>
      <c r="I30" s="1137"/>
    </row>
    <row r="31" spans="1:9" ht="14.25">
      <c r="A31" s="1118" t="s">
        <v>1389</v>
      </c>
      <c r="B31" s="1119" t="s">
        <v>46</v>
      </c>
      <c r="C31" s="1119"/>
      <c r="D31" s="1119"/>
      <c r="E31" s="1119">
        <f t="shared" si="0"/>
        <v>0</v>
      </c>
      <c r="F31" s="1119"/>
      <c r="I31" s="1137"/>
    </row>
    <row r="32" spans="1:9" ht="14.25">
      <c r="A32" s="1118" t="s">
        <v>1390</v>
      </c>
      <c r="B32" s="1119" t="s">
        <v>49</v>
      </c>
      <c r="C32" s="1119"/>
      <c r="D32" s="1119"/>
      <c r="E32" s="1119">
        <f t="shared" si="0"/>
        <v>0</v>
      </c>
      <c r="F32" s="1119"/>
      <c r="I32" s="1137"/>
    </row>
    <row r="33" spans="1:9" ht="14.25">
      <c r="A33" s="1118" t="s">
        <v>1391</v>
      </c>
      <c r="B33" s="1119" t="s">
        <v>1392</v>
      </c>
      <c r="C33" s="1119"/>
      <c r="D33" s="1119"/>
      <c r="E33" s="1119">
        <f t="shared" si="0"/>
        <v>0</v>
      </c>
      <c r="F33" s="1119"/>
      <c r="I33" s="1137"/>
    </row>
    <row r="34" spans="1:9" ht="14.25">
      <c r="A34" s="1118" t="s">
        <v>1393</v>
      </c>
      <c r="B34" s="1119" t="s">
        <v>31</v>
      </c>
      <c r="C34" s="1120">
        <f>SUM(C35:C40)</f>
        <v>5549</v>
      </c>
      <c r="D34" s="1120">
        <f>SUM(D35:D40)</f>
        <v>6986</v>
      </c>
      <c r="E34" s="1120">
        <f t="shared" si="0"/>
        <v>1437</v>
      </c>
      <c r="F34" s="1120">
        <v>-1437</v>
      </c>
      <c r="H34" s="1137"/>
      <c r="I34" s="1137"/>
    </row>
    <row r="35" spans="1:9" ht="14.25">
      <c r="A35" s="1118" t="s">
        <v>1394</v>
      </c>
      <c r="B35" s="1119" t="s">
        <v>33</v>
      </c>
      <c r="C35" s="1119"/>
      <c r="D35" s="1119"/>
      <c r="E35" s="1119">
        <f t="shared" si="0"/>
        <v>0</v>
      </c>
      <c r="F35" s="1119"/>
      <c r="I35" s="1137"/>
    </row>
    <row r="36" spans="1:9" ht="14.25">
      <c r="A36" s="1118" t="s">
        <v>1395</v>
      </c>
      <c r="B36" s="1119" t="s">
        <v>1396</v>
      </c>
      <c r="C36" s="1119">
        <v>1227</v>
      </c>
      <c r="D36" s="1119">
        <v>2553</v>
      </c>
      <c r="E36" s="1119">
        <f t="shared" si="0"/>
        <v>1326</v>
      </c>
      <c r="F36" s="1119">
        <v>-1326</v>
      </c>
      <c r="I36" s="1137"/>
    </row>
    <row r="37" spans="1:9" ht="14.25">
      <c r="A37" s="1118" t="s">
        <v>1397</v>
      </c>
      <c r="B37" s="1119" t="s">
        <v>1398</v>
      </c>
      <c r="C37" s="1119">
        <v>4322</v>
      </c>
      <c r="D37" s="1119">
        <v>4433</v>
      </c>
      <c r="E37" s="1119">
        <f t="shared" si="0"/>
        <v>111</v>
      </c>
      <c r="F37" s="1119">
        <v>-111</v>
      </c>
      <c r="I37" s="1137"/>
    </row>
    <row r="38" spans="1:9" ht="14.25">
      <c r="A38" s="1118" t="s">
        <v>1399</v>
      </c>
      <c r="B38" s="1119" t="s">
        <v>1400</v>
      </c>
      <c r="C38" s="1119"/>
      <c r="D38" s="1119"/>
      <c r="E38" s="1119">
        <f t="shared" si="0"/>
        <v>0</v>
      </c>
      <c r="F38" s="1119"/>
      <c r="I38" s="1137"/>
    </row>
    <row r="39" spans="1:9" ht="14.25">
      <c r="A39" s="1118" t="s">
        <v>1401</v>
      </c>
      <c r="B39" s="1119" t="s">
        <v>1402</v>
      </c>
      <c r="C39" s="1119"/>
      <c r="D39" s="1119"/>
      <c r="E39" s="1119">
        <f t="shared" si="0"/>
        <v>0</v>
      </c>
      <c r="F39" s="1119"/>
      <c r="I39" s="1137"/>
    </row>
    <row r="40" spans="1:9" ht="14.25">
      <c r="A40" s="1118" t="s">
        <v>1403</v>
      </c>
      <c r="B40" s="1119" t="s">
        <v>1404</v>
      </c>
      <c r="C40" s="1119"/>
      <c r="D40" s="1119"/>
      <c r="E40" s="1119">
        <f t="shared" si="0"/>
        <v>0</v>
      </c>
      <c r="F40" s="1119"/>
      <c r="I40" s="1137"/>
    </row>
    <row r="41" spans="1:11" ht="14.25">
      <c r="A41" s="1118" t="s">
        <v>1405</v>
      </c>
      <c r="B41" s="1119" t="s">
        <v>1406</v>
      </c>
      <c r="C41" s="1120">
        <f>SUM(C42:C56)</f>
        <v>14543</v>
      </c>
      <c r="D41" s="1120">
        <f>SUM(D42:D56)</f>
        <v>12902</v>
      </c>
      <c r="E41" s="1120">
        <f t="shared" si="0"/>
        <v>-1641</v>
      </c>
      <c r="F41" s="1120">
        <v>-1641</v>
      </c>
      <c r="H41" s="1137"/>
      <c r="I41" s="1137"/>
      <c r="K41" s="1137"/>
    </row>
    <row r="42" spans="1:9" ht="14.25">
      <c r="A42" s="1118" t="s">
        <v>1407</v>
      </c>
      <c r="B42" s="1119" t="s">
        <v>1408</v>
      </c>
      <c r="C42" s="1119">
        <v>2295</v>
      </c>
      <c r="D42" s="1119">
        <v>3784</v>
      </c>
      <c r="E42" s="1119">
        <f t="shared" si="0"/>
        <v>1489</v>
      </c>
      <c r="F42" s="1119">
        <v>1489</v>
      </c>
      <c r="I42" s="1137"/>
    </row>
    <row r="43" spans="1:9" ht="14.25">
      <c r="A43" s="1118" t="s">
        <v>1409</v>
      </c>
      <c r="B43" s="1119" t="s">
        <v>1410</v>
      </c>
      <c r="C43" s="1119"/>
      <c r="D43" s="1119"/>
      <c r="E43" s="1119">
        <f t="shared" si="0"/>
        <v>0</v>
      </c>
      <c r="F43" s="1119"/>
      <c r="I43" s="1137"/>
    </row>
    <row r="44" spans="1:9" ht="14.25">
      <c r="A44" s="1118" t="s">
        <v>1411</v>
      </c>
      <c r="B44" s="1119" t="s">
        <v>22</v>
      </c>
      <c r="C44" s="1119">
        <v>215</v>
      </c>
      <c r="D44" s="1119">
        <v>27</v>
      </c>
      <c r="E44" s="1119">
        <f t="shared" si="0"/>
        <v>-188</v>
      </c>
      <c r="F44" s="1119">
        <v>-188</v>
      </c>
      <c r="I44" s="1137"/>
    </row>
    <row r="45" spans="1:9" ht="14.25">
      <c r="A45" s="1118" t="s">
        <v>1412</v>
      </c>
      <c r="B45" s="1119" t="s">
        <v>52</v>
      </c>
      <c r="C45" s="1119"/>
      <c r="D45" s="1119"/>
      <c r="E45" s="1119">
        <f t="shared" si="0"/>
        <v>0</v>
      </c>
      <c r="F45" s="1119"/>
      <c r="I45" s="1137"/>
    </row>
    <row r="46" spans="1:9" ht="14.25">
      <c r="A46" s="1118" t="s">
        <v>1413</v>
      </c>
      <c r="B46" s="1119" t="s">
        <v>1414</v>
      </c>
      <c r="C46" s="1119">
        <v>4320</v>
      </c>
      <c r="D46" s="1119">
        <v>4407</v>
      </c>
      <c r="E46" s="1119">
        <f t="shared" si="0"/>
        <v>87</v>
      </c>
      <c r="F46" s="1119">
        <v>87</v>
      </c>
      <c r="I46" s="1137"/>
    </row>
    <row r="47" spans="1:9" ht="14.25">
      <c r="A47" s="1118" t="s">
        <v>1415</v>
      </c>
      <c r="B47" s="1119" t="s">
        <v>1416</v>
      </c>
      <c r="C47" s="1119">
        <v>31</v>
      </c>
      <c r="D47" s="1119">
        <v>31</v>
      </c>
      <c r="E47" s="1119">
        <f t="shared" si="0"/>
        <v>0</v>
      </c>
      <c r="F47" s="1119">
        <v>0</v>
      </c>
      <c r="I47" s="1137"/>
    </row>
    <row r="48" spans="1:9" ht="14.25">
      <c r="A48" s="1118" t="s">
        <v>1417</v>
      </c>
      <c r="B48" s="1119" t="s">
        <v>1418</v>
      </c>
      <c r="C48" s="1119">
        <v>2401</v>
      </c>
      <c r="D48" s="1119">
        <v>2447</v>
      </c>
      <c r="E48" s="1119">
        <f t="shared" si="0"/>
        <v>46</v>
      </c>
      <c r="F48" s="1119">
        <v>46</v>
      </c>
      <c r="I48" s="1137"/>
    </row>
    <row r="49" spans="1:9" ht="14.25">
      <c r="A49" s="1118" t="s">
        <v>1375</v>
      </c>
      <c r="B49" s="1119" t="s">
        <v>1419</v>
      </c>
      <c r="C49" s="1119">
        <v>3562</v>
      </c>
      <c r="D49" s="1119">
        <v>0</v>
      </c>
      <c r="E49" s="1119">
        <f t="shared" si="0"/>
        <v>-3562</v>
      </c>
      <c r="F49" s="1119">
        <v>-3562</v>
      </c>
      <c r="I49" s="1137"/>
    </row>
    <row r="50" spans="1:9" ht="14.25">
      <c r="A50" s="1118" t="s">
        <v>1420</v>
      </c>
      <c r="B50" s="1119" t="s">
        <v>1421</v>
      </c>
      <c r="C50" s="1119">
        <v>923</v>
      </c>
      <c r="D50" s="1119">
        <v>928</v>
      </c>
      <c r="E50" s="1119">
        <f t="shared" si="0"/>
        <v>5</v>
      </c>
      <c r="F50" s="1119">
        <v>5</v>
      </c>
      <c r="I50" s="1137"/>
    </row>
    <row r="51" spans="1:9" ht="14.25">
      <c r="A51" s="1118" t="s">
        <v>1377</v>
      </c>
      <c r="B51" s="1119" t="s">
        <v>1422</v>
      </c>
      <c r="C51" s="1119">
        <v>0</v>
      </c>
      <c r="D51" s="1119">
        <v>237</v>
      </c>
      <c r="E51" s="1119">
        <f t="shared" si="0"/>
        <v>237</v>
      </c>
      <c r="F51" s="1119">
        <v>237</v>
      </c>
      <c r="I51" s="1137"/>
    </row>
    <row r="52" spans="1:9" ht="14.25">
      <c r="A52" s="1118" t="s">
        <v>1379</v>
      </c>
      <c r="B52" s="1119" t="s">
        <v>1423</v>
      </c>
      <c r="C52" s="1119"/>
      <c r="D52" s="1119"/>
      <c r="E52" s="1119">
        <f t="shared" si="0"/>
        <v>0</v>
      </c>
      <c r="F52" s="1119"/>
      <c r="I52" s="1137"/>
    </row>
    <row r="53" spans="1:9" ht="14.25">
      <c r="A53" s="1118" t="s">
        <v>1424</v>
      </c>
      <c r="B53" s="1119" t="s">
        <v>1425</v>
      </c>
      <c r="C53" s="1119">
        <v>122</v>
      </c>
      <c r="D53" s="1119">
        <v>0</v>
      </c>
      <c r="E53" s="1119">
        <f t="shared" si="0"/>
        <v>-122</v>
      </c>
      <c r="F53" s="1119">
        <v>-122</v>
      </c>
      <c r="I53" s="1137"/>
    </row>
    <row r="54" spans="1:9" ht="14.25">
      <c r="A54" s="1118" t="s">
        <v>1426</v>
      </c>
      <c r="B54" s="1119" t="s">
        <v>25</v>
      </c>
      <c r="C54" s="1119"/>
      <c r="D54" s="1119"/>
      <c r="E54" s="1119">
        <f t="shared" si="0"/>
        <v>0</v>
      </c>
      <c r="F54" s="1119"/>
      <c r="I54" s="1137"/>
    </row>
    <row r="55" spans="1:9" ht="14.25">
      <c r="A55" s="1118" t="s">
        <v>1371</v>
      </c>
      <c r="B55" s="1119" t="s">
        <v>55</v>
      </c>
      <c r="C55" s="1119"/>
      <c r="D55" s="1119"/>
      <c r="E55" s="1119">
        <f t="shared" si="0"/>
        <v>0</v>
      </c>
      <c r="F55" s="1119"/>
      <c r="I55" s="1137"/>
    </row>
    <row r="56" spans="1:9" ht="14.25">
      <c r="A56" s="1118" t="s">
        <v>1427</v>
      </c>
      <c r="B56" s="1119" t="s">
        <v>1428</v>
      </c>
      <c r="C56" s="1119">
        <v>674</v>
      </c>
      <c r="D56" s="1119">
        <v>1041</v>
      </c>
      <c r="E56" s="1119">
        <f t="shared" si="0"/>
        <v>367</v>
      </c>
      <c r="F56" s="1119">
        <v>367</v>
      </c>
      <c r="I56" s="1137"/>
    </row>
    <row r="57" spans="1:9" ht="14.25">
      <c r="A57" s="1118" t="s">
        <v>1429</v>
      </c>
      <c r="B57" s="1119" t="s">
        <v>1430</v>
      </c>
      <c r="C57" s="1119"/>
      <c r="D57" s="1119"/>
      <c r="E57" s="1119">
        <f t="shared" si="0"/>
        <v>0</v>
      </c>
      <c r="F57" s="1119"/>
      <c r="I57" s="1137"/>
    </row>
    <row r="58" spans="1:9" ht="15" thickBot="1">
      <c r="A58" s="1121" t="s">
        <v>1431</v>
      </c>
      <c r="B58" s="1122" t="s">
        <v>1432</v>
      </c>
      <c r="C58" s="1122"/>
      <c r="D58" s="1122"/>
      <c r="E58" s="1122">
        <f t="shared" si="0"/>
        <v>0</v>
      </c>
      <c r="F58" s="1122"/>
      <c r="I58" s="1137"/>
    </row>
    <row r="59" spans="1:9" ht="15" thickBot="1">
      <c r="A59" s="1114" t="s">
        <v>1433</v>
      </c>
      <c r="B59" s="1115" t="s">
        <v>1434</v>
      </c>
      <c r="C59" s="1115">
        <f>C4+C5+C6+C7+C12+C17+C30+C31+C32+C33+C34+C41+C57+C58</f>
        <v>26490</v>
      </c>
      <c r="D59" s="1115">
        <f>D4+D5+D6+D7+D12+D17+D30+D31+D32+D33+D34+D41+D57+D58</f>
        <v>31403</v>
      </c>
      <c r="E59" s="1115">
        <f>E4+E5+E6+E7+E12+E17+E30+E31+E32+E33+E34+E41+E57+E58</f>
        <v>4913</v>
      </c>
      <c r="F59" s="1115">
        <f>F5+F6+F7+F12+F17+F30+F31+F32+F33+F34+F41+F57+F58</f>
        <v>5796</v>
      </c>
      <c r="H59" s="1137"/>
      <c r="I59" s="1137"/>
    </row>
    <row r="60" spans="1:9" ht="14.25">
      <c r="A60" s="1193"/>
      <c r="B60" s="1194"/>
      <c r="C60" s="1194"/>
      <c r="D60" s="1194"/>
      <c r="E60" s="1194"/>
      <c r="F60" s="1195"/>
      <c r="I60" s="1137"/>
    </row>
    <row r="61" spans="1:9" ht="14.25">
      <c r="A61" s="1116" t="s">
        <v>1435</v>
      </c>
      <c r="B61" s="1117" t="s">
        <v>1436</v>
      </c>
      <c r="C61" s="1123">
        <f>SUM(C62:C68)</f>
        <v>11658</v>
      </c>
      <c r="D61" s="1123">
        <f>SUM(D62:D68)</f>
        <v>12761</v>
      </c>
      <c r="E61" s="1123">
        <f t="shared" si="0"/>
        <v>1103</v>
      </c>
      <c r="F61" s="1123">
        <v>-1103</v>
      </c>
      <c r="I61" s="1137"/>
    </row>
    <row r="62" spans="1:9" ht="14.25">
      <c r="A62" s="1118" t="s">
        <v>1437</v>
      </c>
      <c r="B62" s="1119" t="s">
        <v>1438</v>
      </c>
      <c r="C62" s="1119"/>
      <c r="D62" s="1119"/>
      <c r="E62" s="1119">
        <f t="shared" si="0"/>
        <v>0</v>
      </c>
      <c r="F62" s="1119"/>
      <c r="I62" s="1137"/>
    </row>
    <row r="63" spans="1:9" ht="14.25">
      <c r="A63" s="1118" t="s">
        <v>1439</v>
      </c>
      <c r="B63" s="1119" t="s">
        <v>1440</v>
      </c>
      <c r="C63" s="1119">
        <v>10455</v>
      </c>
      <c r="D63" s="1119">
        <v>11160</v>
      </c>
      <c r="E63" s="1119">
        <f t="shared" si="0"/>
        <v>705</v>
      </c>
      <c r="F63" s="1119">
        <v>-705</v>
      </c>
      <c r="I63" s="1137"/>
    </row>
    <row r="64" spans="1:9" ht="14.25">
      <c r="A64" s="1118" t="s">
        <v>1441</v>
      </c>
      <c r="B64" s="1119" t="s">
        <v>1442</v>
      </c>
      <c r="C64" s="1119"/>
      <c r="D64" s="1119"/>
      <c r="E64" s="1119">
        <f t="shared" si="0"/>
        <v>0</v>
      </c>
      <c r="F64" s="1119"/>
      <c r="I64" s="1137"/>
    </row>
    <row r="65" spans="1:9" ht="14.25">
      <c r="A65" s="1118" t="s">
        <v>1443</v>
      </c>
      <c r="B65" s="1119" t="s">
        <v>59</v>
      </c>
      <c r="C65" s="1119">
        <v>319</v>
      </c>
      <c r="D65" s="1119">
        <v>319</v>
      </c>
      <c r="E65" s="1119">
        <f t="shared" si="0"/>
        <v>0</v>
      </c>
      <c r="F65" s="1119"/>
      <c r="I65" s="1137"/>
    </row>
    <row r="66" spans="1:9" ht="14.25">
      <c r="A66" s="1118" t="s">
        <v>1444</v>
      </c>
      <c r="B66" s="1119" t="s">
        <v>61</v>
      </c>
      <c r="C66" s="1119">
        <v>884</v>
      </c>
      <c r="D66" s="1119">
        <v>1084</v>
      </c>
      <c r="E66" s="1119">
        <f t="shared" si="0"/>
        <v>200</v>
      </c>
      <c r="F66" s="1119">
        <v>-200</v>
      </c>
      <c r="I66" s="1137"/>
    </row>
    <row r="67" spans="1:9" ht="14.25">
      <c r="A67" s="1118" t="s">
        <v>1445</v>
      </c>
      <c r="B67" s="1119" t="s">
        <v>64</v>
      </c>
      <c r="C67" s="1119"/>
      <c r="D67" s="1119">
        <v>198</v>
      </c>
      <c r="E67" s="1119">
        <f t="shared" si="0"/>
        <v>198</v>
      </c>
      <c r="F67" s="1119">
        <v>-198</v>
      </c>
      <c r="H67" s="1137"/>
      <c r="I67" s="1137"/>
    </row>
    <row r="68" spans="1:9" ht="14.25">
      <c r="A68" s="1118" t="s">
        <v>1446</v>
      </c>
      <c r="B68" s="1119" t="s">
        <v>1447</v>
      </c>
      <c r="C68" s="1119"/>
      <c r="D68" s="1119"/>
      <c r="E68" s="1119">
        <f t="shared" si="0"/>
        <v>0</v>
      </c>
      <c r="F68" s="1119"/>
      <c r="I68" s="1137"/>
    </row>
    <row r="69" spans="1:12" ht="14.25">
      <c r="A69" s="1118" t="s">
        <v>1448</v>
      </c>
      <c r="B69" s="1119" t="s">
        <v>1449</v>
      </c>
      <c r="C69" s="1120">
        <f>SUM(C70:C74)</f>
        <v>-8143</v>
      </c>
      <c r="D69" s="1120">
        <f>SUM(D70:D74)</f>
        <v>-9718</v>
      </c>
      <c r="E69" s="1120">
        <f>SUM(E70:E74)</f>
        <v>-1575</v>
      </c>
      <c r="F69" s="1120">
        <v>1575</v>
      </c>
      <c r="H69" s="1137"/>
      <c r="I69" s="1137"/>
      <c r="L69" s="1137"/>
    </row>
    <row r="70" spans="1:9" ht="14.25">
      <c r="A70" s="1118" t="s">
        <v>1450</v>
      </c>
      <c r="B70" s="1119" t="s">
        <v>66</v>
      </c>
      <c r="C70" s="1119"/>
      <c r="D70" s="1119"/>
      <c r="E70" s="1119">
        <f aca="true" t="shared" si="1" ref="E70:E118">SUM(D70-C70)</f>
        <v>0</v>
      </c>
      <c r="F70" s="1119"/>
      <c r="I70" s="1137"/>
    </row>
    <row r="71" spans="1:9" ht="14.25">
      <c r="A71" s="1118" t="s">
        <v>1451</v>
      </c>
      <c r="B71" s="1119" t="s">
        <v>68</v>
      </c>
      <c r="C71" s="1119">
        <v>-7585</v>
      </c>
      <c r="D71" s="1119">
        <v>-8931</v>
      </c>
      <c r="E71" s="1119">
        <f t="shared" si="1"/>
        <v>-1346</v>
      </c>
      <c r="F71" s="1119">
        <v>1346</v>
      </c>
      <c r="I71" s="1137"/>
    </row>
    <row r="72" spans="1:9" ht="14.25">
      <c r="A72" s="1118" t="s">
        <v>1452</v>
      </c>
      <c r="B72" s="1119" t="s">
        <v>1453</v>
      </c>
      <c r="C72" s="1119"/>
      <c r="D72" s="1119"/>
      <c r="E72" s="1119">
        <f t="shared" si="1"/>
        <v>0</v>
      </c>
      <c r="F72" s="1119"/>
      <c r="I72" s="1137"/>
    </row>
    <row r="73" spans="1:9" ht="14.25">
      <c r="A73" s="1118" t="s">
        <v>1454</v>
      </c>
      <c r="B73" s="1119" t="s">
        <v>71</v>
      </c>
      <c r="C73" s="1119">
        <v>-319</v>
      </c>
      <c r="D73" s="1119">
        <v>-319</v>
      </c>
      <c r="E73" s="1119">
        <f t="shared" si="1"/>
        <v>0</v>
      </c>
      <c r="F73" s="1119"/>
      <c r="I73" s="1137"/>
    </row>
    <row r="74" spans="1:9" ht="14.25">
      <c r="A74" s="1118" t="s">
        <v>1455</v>
      </c>
      <c r="B74" s="1119" t="s">
        <v>1456</v>
      </c>
      <c r="C74" s="1119">
        <v>-239</v>
      </c>
      <c r="D74" s="1119">
        <v>-468</v>
      </c>
      <c r="E74" s="1119">
        <f t="shared" si="1"/>
        <v>-229</v>
      </c>
      <c r="F74" s="1119">
        <v>229</v>
      </c>
      <c r="I74" s="1137"/>
    </row>
    <row r="75" spans="1:9" ht="14.25">
      <c r="A75" s="1118" t="s">
        <v>1457</v>
      </c>
      <c r="B75" s="1119" t="s">
        <v>1458</v>
      </c>
      <c r="C75" s="1120">
        <f>SUM(C76:C85)</f>
        <v>357180</v>
      </c>
      <c r="D75" s="1120">
        <f>SUM(D76:D85)</f>
        <v>370820</v>
      </c>
      <c r="E75" s="1120">
        <f t="shared" si="1"/>
        <v>13640</v>
      </c>
      <c r="F75" s="1120">
        <v>-13640</v>
      </c>
      <c r="H75" s="1137"/>
      <c r="I75" s="1137"/>
    </row>
    <row r="76" spans="1:9" ht="14.25">
      <c r="A76" s="1118" t="s">
        <v>1459</v>
      </c>
      <c r="B76" s="1119" t="s">
        <v>77</v>
      </c>
      <c r="C76" s="1119">
        <v>137917</v>
      </c>
      <c r="D76" s="1119">
        <v>137917</v>
      </c>
      <c r="E76" s="1119">
        <f t="shared" si="1"/>
        <v>0</v>
      </c>
      <c r="F76" s="1119">
        <v>0</v>
      </c>
      <c r="I76" s="1137"/>
    </row>
    <row r="77" spans="1:9" ht="14.25">
      <c r="A77" s="1118" t="s">
        <v>1460</v>
      </c>
      <c r="B77" s="1119" t="s">
        <v>80</v>
      </c>
      <c r="C77" s="1119">
        <v>226</v>
      </c>
      <c r="D77" s="1119">
        <v>225</v>
      </c>
      <c r="E77" s="1119">
        <f t="shared" si="1"/>
        <v>-1</v>
      </c>
      <c r="F77" s="1119">
        <v>1</v>
      </c>
      <c r="I77" s="1137"/>
    </row>
    <row r="78" spans="1:9" ht="14.25">
      <c r="A78" s="1118" t="s">
        <v>1461</v>
      </c>
      <c r="B78" s="1119" t="s">
        <v>83</v>
      </c>
      <c r="C78" s="1119">
        <v>136662</v>
      </c>
      <c r="D78" s="1119">
        <v>137496</v>
      </c>
      <c r="E78" s="1119">
        <f t="shared" si="1"/>
        <v>834</v>
      </c>
      <c r="F78" s="1119">
        <v>-834</v>
      </c>
      <c r="I78" s="1137"/>
    </row>
    <row r="79" spans="1:9" ht="14.25">
      <c r="A79" s="1118" t="s">
        <v>1462</v>
      </c>
      <c r="B79" s="1119" t="s">
        <v>1463</v>
      </c>
      <c r="C79" s="1119">
        <v>44960</v>
      </c>
      <c r="D79" s="1119">
        <v>45592</v>
      </c>
      <c r="E79" s="1119">
        <f t="shared" si="1"/>
        <v>632</v>
      </c>
      <c r="F79" s="1119">
        <v>-632</v>
      </c>
      <c r="I79" s="1137"/>
    </row>
    <row r="80" spans="1:9" ht="14.25">
      <c r="A80" s="1118" t="s">
        <v>1464</v>
      </c>
      <c r="B80" s="1119" t="s">
        <v>1465</v>
      </c>
      <c r="C80" s="1119"/>
      <c r="D80" s="1119"/>
      <c r="E80" s="1119">
        <f t="shared" si="1"/>
        <v>0</v>
      </c>
      <c r="F80" s="1119"/>
      <c r="I80" s="1137"/>
    </row>
    <row r="81" spans="1:9" ht="14.25">
      <c r="A81" s="1118" t="s">
        <v>1466</v>
      </c>
      <c r="B81" s="1119" t="s">
        <v>1467</v>
      </c>
      <c r="C81" s="1119"/>
      <c r="D81" s="1119"/>
      <c r="E81" s="1119">
        <f t="shared" si="1"/>
        <v>0</v>
      </c>
      <c r="F81" s="1119"/>
      <c r="I81" s="1137"/>
    </row>
    <row r="82" spans="1:9" ht="14.25">
      <c r="A82" s="1118" t="s">
        <v>1468</v>
      </c>
      <c r="B82" s="1119" t="s">
        <v>85</v>
      </c>
      <c r="C82" s="1119">
        <v>9990</v>
      </c>
      <c r="D82" s="1119">
        <v>9896</v>
      </c>
      <c r="E82" s="1119">
        <f t="shared" si="1"/>
        <v>-94</v>
      </c>
      <c r="F82" s="1119">
        <v>94</v>
      </c>
      <c r="I82" s="1137"/>
    </row>
    <row r="83" spans="1:9" ht="14.25">
      <c r="A83" s="1118" t="s">
        <v>1469</v>
      </c>
      <c r="B83" s="1119" t="s">
        <v>87</v>
      </c>
      <c r="C83" s="1119"/>
      <c r="D83" s="1119"/>
      <c r="E83" s="1119">
        <f t="shared" si="1"/>
        <v>0</v>
      </c>
      <c r="F83" s="1119"/>
      <c r="I83" s="1137"/>
    </row>
    <row r="84" spans="1:9" ht="14.25">
      <c r="A84" s="1118" t="s">
        <v>1470</v>
      </c>
      <c r="B84" s="1119" t="s">
        <v>1471</v>
      </c>
      <c r="C84" s="1119">
        <v>27425</v>
      </c>
      <c r="D84" s="1119">
        <v>39694</v>
      </c>
      <c r="E84" s="1119">
        <f t="shared" si="1"/>
        <v>12269</v>
      </c>
      <c r="F84" s="1119">
        <v>-12269</v>
      </c>
      <c r="I84" s="1137"/>
    </row>
    <row r="85" spans="1:9" ht="14.25">
      <c r="A85" s="1118" t="s">
        <v>1472</v>
      </c>
      <c r="B85" s="1119" t="s">
        <v>90</v>
      </c>
      <c r="C85" s="1119"/>
      <c r="D85" s="1119"/>
      <c r="E85" s="1119">
        <f t="shared" si="1"/>
        <v>0</v>
      </c>
      <c r="F85" s="1119"/>
      <c r="I85" s="1137"/>
    </row>
    <row r="86" spans="1:9" ht="14.25">
      <c r="A86" s="1118" t="s">
        <v>1448</v>
      </c>
      <c r="B86" s="1119" t="s">
        <v>92</v>
      </c>
      <c r="C86" s="1120">
        <f>SUM(C87:C92)</f>
        <v>-91417</v>
      </c>
      <c r="D86" s="1120">
        <f>SUM(D87:D92)</f>
        <v>-94126</v>
      </c>
      <c r="E86" s="1120">
        <f t="shared" si="1"/>
        <v>-2709</v>
      </c>
      <c r="F86" s="1120">
        <v>2709</v>
      </c>
      <c r="H86" s="1137"/>
      <c r="I86" s="1137"/>
    </row>
    <row r="87" spans="1:9" ht="14.25">
      <c r="A87" s="1118" t="s">
        <v>1473</v>
      </c>
      <c r="B87" s="1119" t="s">
        <v>1474</v>
      </c>
      <c r="C87" s="1119">
        <v>-44408</v>
      </c>
      <c r="D87" s="1119">
        <v>-45375</v>
      </c>
      <c r="E87" s="1119">
        <f t="shared" si="1"/>
        <v>-967</v>
      </c>
      <c r="F87" s="1119">
        <v>967</v>
      </c>
      <c r="I87" s="1137"/>
    </row>
    <row r="88" spans="1:9" ht="14.25">
      <c r="A88" s="1118" t="s">
        <v>1475</v>
      </c>
      <c r="B88" s="1119" t="s">
        <v>1476</v>
      </c>
      <c r="C88" s="1119">
        <v>-37019</v>
      </c>
      <c r="D88" s="1119">
        <v>-38855</v>
      </c>
      <c r="E88" s="1119">
        <f t="shared" si="1"/>
        <v>-1836</v>
      </c>
      <c r="F88" s="1119">
        <v>1836</v>
      </c>
      <c r="I88" s="1137"/>
    </row>
    <row r="89" spans="1:9" ht="14.25">
      <c r="A89" s="1118" t="s">
        <v>1477</v>
      </c>
      <c r="B89" s="1119" t="s">
        <v>95</v>
      </c>
      <c r="C89" s="1119"/>
      <c r="D89" s="1119"/>
      <c r="E89" s="1119">
        <f t="shared" si="1"/>
        <v>0</v>
      </c>
      <c r="F89" s="1119"/>
      <c r="I89" s="1137"/>
    </row>
    <row r="90" spans="1:9" ht="14.25">
      <c r="A90" s="1118" t="s">
        <v>1478</v>
      </c>
      <c r="B90" s="1119" t="s">
        <v>98</v>
      </c>
      <c r="C90" s="1119"/>
      <c r="D90" s="1119"/>
      <c r="E90" s="1119">
        <f t="shared" si="1"/>
        <v>0</v>
      </c>
      <c r="F90" s="1119"/>
      <c r="I90" s="1137"/>
    </row>
    <row r="91" spans="1:9" ht="14.25">
      <c r="A91" s="1118" t="s">
        <v>1479</v>
      </c>
      <c r="B91" s="1119" t="s">
        <v>1480</v>
      </c>
      <c r="C91" s="1119">
        <v>-9990</v>
      </c>
      <c r="D91" s="1119">
        <v>-9896</v>
      </c>
      <c r="E91" s="1119">
        <f t="shared" si="1"/>
        <v>94</v>
      </c>
      <c r="F91" s="1119">
        <v>-94</v>
      </c>
      <c r="I91" s="1137"/>
    </row>
    <row r="92" spans="1:9" ht="14.25">
      <c r="A92" s="1118" t="s">
        <v>1481</v>
      </c>
      <c r="B92" s="1119" t="s">
        <v>100</v>
      </c>
      <c r="C92" s="1119"/>
      <c r="D92" s="1119"/>
      <c r="E92" s="1119">
        <f t="shared" si="1"/>
        <v>0</v>
      </c>
      <c r="F92" s="1119"/>
      <c r="I92" s="1137"/>
    </row>
    <row r="93" spans="1:9" ht="14.25">
      <c r="A93" s="1118" t="s">
        <v>1482</v>
      </c>
      <c r="B93" s="1119" t="s">
        <v>102</v>
      </c>
      <c r="C93" s="1120"/>
      <c r="D93" s="1120"/>
      <c r="E93" s="1120">
        <f t="shared" si="1"/>
        <v>0</v>
      </c>
      <c r="F93" s="1120">
        <v>-5797</v>
      </c>
      <c r="I93" s="1137"/>
    </row>
    <row r="94" spans="1:9" ht="14.25">
      <c r="A94" s="1118" t="s">
        <v>1483</v>
      </c>
      <c r="B94" s="1119" t="s">
        <v>1484</v>
      </c>
      <c r="C94" s="1119"/>
      <c r="D94" s="1119"/>
      <c r="E94" s="1119">
        <f t="shared" si="1"/>
        <v>0</v>
      </c>
      <c r="F94" s="1119"/>
      <c r="I94" s="1137"/>
    </row>
    <row r="95" spans="1:9" ht="14.25">
      <c r="A95" s="1118" t="s">
        <v>1485</v>
      </c>
      <c r="B95" s="1119" t="s">
        <v>1486</v>
      </c>
      <c r="C95" s="1119"/>
      <c r="D95" s="1119"/>
      <c r="E95" s="1119">
        <f t="shared" si="1"/>
        <v>0</v>
      </c>
      <c r="F95" s="1119"/>
      <c r="I95" s="1137"/>
    </row>
    <row r="96" spans="1:9" ht="14.25">
      <c r="A96" s="1118" t="s">
        <v>1487</v>
      </c>
      <c r="B96" s="1119" t="s">
        <v>1488</v>
      </c>
      <c r="C96" s="1119"/>
      <c r="D96" s="1119"/>
      <c r="E96" s="1119">
        <f t="shared" si="1"/>
        <v>0</v>
      </c>
      <c r="F96" s="1119"/>
      <c r="I96" s="1137"/>
    </row>
    <row r="97" spans="1:9" ht="14.25">
      <c r="A97" s="1118" t="s">
        <v>1489</v>
      </c>
      <c r="B97" s="1119" t="s">
        <v>1490</v>
      </c>
      <c r="C97" s="1119"/>
      <c r="D97" s="1119"/>
      <c r="E97" s="1119">
        <f t="shared" si="1"/>
        <v>0</v>
      </c>
      <c r="F97" s="1119"/>
      <c r="I97" s="1137"/>
    </row>
    <row r="98" spans="1:9" ht="14.25">
      <c r="A98" s="1118" t="s">
        <v>1491</v>
      </c>
      <c r="B98" s="1119" t="s">
        <v>1492</v>
      </c>
      <c r="C98" s="1119"/>
      <c r="D98" s="1119"/>
      <c r="E98" s="1119">
        <f t="shared" si="1"/>
        <v>0</v>
      </c>
      <c r="F98" s="1119"/>
      <c r="I98" s="1137"/>
    </row>
    <row r="99" spans="1:9" ht="15" thickBot="1">
      <c r="A99" s="1124" t="s">
        <v>1493</v>
      </c>
      <c r="B99" s="1125" t="s">
        <v>1494</v>
      </c>
      <c r="C99" s="1125"/>
      <c r="D99" s="1125"/>
      <c r="E99" s="1125">
        <f t="shared" si="1"/>
        <v>0</v>
      </c>
      <c r="F99" s="1125"/>
      <c r="I99" s="1137"/>
    </row>
    <row r="100" spans="1:9" ht="15" thickBot="1">
      <c r="A100" s="1114" t="s">
        <v>1495</v>
      </c>
      <c r="B100" s="1126" t="s">
        <v>1496</v>
      </c>
      <c r="C100" s="1126">
        <f>C61+C69+C75+C86+C93+C94</f>
        <v>269278</v>
      </c>
      <c r="D100" s="1126">
        <f>D61+D69+D75+D86+D93+D94</f>
        <v>279737</v>
      </c>
      <c r="E100" s="1126">
        <f>E61+E69+E75+E86+E93+E94</f>
        <v>10459</v>
      </c>
      <c r="F100" s="1126">
        <f>F61+F69+F75+F86+F93+F94</f>
        <v>-16256</v>
      </c>
      <c r="I100" s="1137"/>
    </row>
    <row r="101" spans="1:9" ht="14.25">
      <c r="A101" s="1193"/>
      <c r="B101" s="1194"/>
      <c r="C101" s="1194"/>
      <c r="D101" s="1194"/>
      <c r="E101" s="1194"/>
      <c r="F101" s="1195"/>
      <c r="I101" s="1137"/>
    </row>
    <row r="102" spans="1:9" ht="14.25">
      <c r="A102" s="1116" t="s">
        <v>1497</v>
      </c>
      <c r="B102" s="1117" t="s">
        <v>1498</v>
      </c>
      <c r="C102" s="1117"/>
      <c r="D102" s="1117"/>
      <c r="E102" s="1117">
        <f t="shared" si="1"/>
        <v>0</v>
      </c>
      <c r="F102" s="1117"/>
      <c r="I102" s="1137"/>
    </row>
    <row r="103" spans="1:9" ht="14.25">
      <c r="A103" s="1118" t="s">
        <v>1499</v>
      </c>
      <c r="B103" s="1119" t="s">
        <v>1500</v>
      </c>
      <c r="C103" s="1119"/>
      <c r="D103" s="1119"/>
      <c r="E103" s="1119">
        <f t="shared" si="1"/>
        <v>0</v>
      </c>
      <c r="F103" s="1119"/>
      <c r="I103" s="1137"/>
    </row>
    <row r="104" spans="1:9" ht="14.25">
      <c r="A104" s="1118" t="s">
        <v>1501</v>
      </c>
      <c r="B104" s="1119" t="s">
        <v>1502</v>
      </c>
      <c r="C104" s="1119"/>
      <c r="D104" s="1119"/>
      <c r="E104" s="1119">
        <f t="shared" si="1"/>
        <v>0</v>
      </c>
      <c r="F104" s="1119"/>
      <c r="I104" s="1137"/>
    </row>
    <row r="105" spans="1:9" ht="14.25">
      <c r="A105" s="1118" t="s">
        <v>1503</v>
      </c>
      <c r="B105" s="1119">
        <v>100</v>
      </c>
      <c r="C105" s="1119"/>
      <c r="D105" s="1119"/>
      <c r="E105" s="1119">
        <f t="shared" si="1"/>
        <v>0</v>
      </c>
      <c r="F105" s="1119"/>
      <c r="I105" s="1137"/>
    </row>
    <row r="106" spans="1:9" ht="14.25">
      <c r="A106" s="1118" t="s">
        <v>1504</v>
      </c>
      <c r="B106" s="1119">
        <v>101</v>
      </c>
      <c r="C106" s="1119"/>
      <c r="D106" s="1119"/>
      <c r="E106" s="1119">
        <f t="shared" si="1"/>
        <v>0</v>
      </c>
      <c r="F106" s="1119"/>
      <c r="I106" s="1137"/>
    </row>
    <row r="107" spans="1:9" ht="14.25">
      <c r="A107" s="1118" t="s">
        <v>1505</v>
      </c>
      <c r="B107" s="1119">
        <v>102</v>
      </c>
      <c r="C107" s="1119"/>
      <c r="D107" s="1119"/>
      <c r="E107" s="1119">
        <f t="shared" si="1"/>
        <v>0</v>
      </c>
      <c r="F107" s="1119"/>
      <c r="I107" s="1137"/>
    </row>
    <row r="108" spans="1:9" ht="14.25">
      <c r="A108" s="1118" t="s">
        <v>1506</v>
      </c>
      <c r="B108" s="1119">
        <v>103</v>
      </c>
      <c r="C108" s="1119"/>
      <c r="D108" s="1119"/>
      <c r="E108" s="1119">
        <f t="shared" si="1"/>
        <v>0</v>
      </c>
      <c r="F108" s="1119"/>
      <c r="I108" s="1137"/>
    </row>
    <row r="109" spans="1:9" ht="14.25">
      <c r="A109" s="1118" t="s">
        <v>1507</v>
      </c>
      <c r="B109" s="1119">
        <v>104</v>
      </c>
      <c r="C109" s="1119">
        <v>276193</v>
      </c>
      <c r="D109" s="1119">
        <v>286647</v>
      </c>
      <c r="E109" s="1119">
        <f t="shared" si="1"/>
        <v>10454</v>
      </c>
      <c r="F109" s="1119">
        <v>10454</v>
      </c>
      <c r="I109" s="1137"/>
    </row>
    <row r="110" spans="1:9" ht="14.25">
      <c r="A110" s="1118" t="s">
        <v>1508</v>
      </c>
      <c r="B110" s="1119">
        <v>105</v>
      </c>
      <c r="C110" s="1119">
        <v>94265</v>
      </c>
      <c r="D110" s="1119">
        <v>106059</v>
      </c>
      <c r="E110" s="1119">
        <f t="shared" si="1"/>
        <v>11794</v>
      </c>
      <c r="F110" s="1119">
        <v>11794</v>
      </c>
      <c r="I110" s="1137"/>
    </row>
    <row r="111" spans="1:9" ht="14.25">
      <c r="A111" s="1118" t="s">
        <v>1509</v>
      </c>
      <c r="B111" s="1119">
        <v>106</v>
      </c>
      <c r="C111" s="1119"/>
      <c r="D111" s="1119"/>
      <c r="E111" s="1119">
        <f t="shared" si="1"/>
        <v>0</v>
      </c>
      <c r="F111" s="1119"/>
      <c r="I111" s="1137"/>
    </row>
    <row r="112" spans="1:9" ht="14.25">
      <c r="A112" s="1118" t="s">
        <v>1510</v>
      </c>
      <c r="B112" s="1119">
        <v>107</v>
      </c>
      <c r="C112" s="1119"/>
      <c r="D112" s="1119"/>
      <c r="E112" s="1119">
        <f t="shared" si="1"/>
        <v>0</v>
      </c>
      <c r="F112" s="1119"/>
      <c r="I112" s="1137"/>
    </row>
    <row r="113" spans="1:9" ht="14.25">
      <c r="A113" s="1118" t="s">
        <v>1511</v>
      </c>
      <c r="B113" s="1119">
        <v>108</v>
      </c>
      <c r="C113" s="1119">
        <v>19308</v>
      </c>
      <c r="D113" s="1119">
        <v>2498</v>
      </c>
      <c r="E113" s="1119">
        <f t="shared" si="1"/>
        <v>-16810</v>
      </c>
      <c r="F113" s="1119">
        <v>-16810</v>
      </c>
      <c r="I113" s="1137"/>
    </row>
    <row r="114" spans="1:9" ht="15" thickBot="1">
      <c r="A114" s="1124" t="s">
        <v>1512</v>
      </c>
      <c r="B114" s="1125">
        <v>109</v>
      </c>
      <c r="C114" s="1125"/>
      <c r="D114" s="1125">
        <v>-2498</v>
      </c>
      <c r="E114" s="1125">
        <f t="shared" si="1"/>
        <v>-2498</v>
      </c>
      <c r="F114" s="1125">
        <v>-2498</v>
      </c>
      <c r="I114" s="1137"/>
    </row>
    <row r="115" spans="1:9" ht="15" thickBot="1">
      <c r="A115" s="1114" t="s">
        <v>1513</v>
      </c>
      <c r="B115" s="1126">
        <v>110</v>
      </c>
      <c r="C115" s="1126">
        <f>C102+C108+C109+C110+C111+C112+C113+C114</f>
        <v>389766</v>
      </c>
      <c r="D115" s="1126">
        <f>D102+D108+D109+D110+D111+D112+D113+D114</f>
        <v>392706</v>
      </c>
      <c r="E115" s="1126">
        <f>E102+E108+E109+E110+E111+E112+E113+E114</f>
        <v>2940</v>
      </c>
      <c r="F115" s="1126">
        <f>F102+F108+F109+F110+F111+F112+F113+F114</f>
        <v>2940</v>
      </c>
      <c r="I115" s="1137"/>
    </row>
    <row r="116" spans="1:9" ht="14.25">
      <c r="A116" s="1193"/>
      <c r="B116" s="1194"/>
      <c r="C116" s="1194"/>
      <c r="D116" s="1194"/>
      <c r="E116" s="1194"/>
      <c r="F116" s="1195"/>
      <c r="I116" s="1137"/>
    </row>
    <row r="117" spans="1:9" ht="14.25">
      <c r="A117" s="1127" t="s">
        <v>1514</v>
      </c>
      <c r="B117" s="1117">
        <v>111</v>
      </c>
      <c r="C117" s="1117">
        <f>C4+C59+C100+C115</f>
        <v>685534</v>
      </c>
      <c r="D117" s="1117">
        <f>D4+D59+D100+D115</f>
        <v>706344</v>
      </c>
      <c r="E117" s="1117">
        <f t="shared" si="1"/>
        <v>20810</v>
      </c>
      <c r="F117" s="1117">
        <f>F4+F59+F100+F115</f>
        <v>-5022</v>
      </c>
      <c r="I117" s="1137"/>
    </row>
    <row r="118" spans="1:9" ht="15" thickBot="1">
      <c r="A118" s="1128" t="s">
        <v>1515</v>
      </c>
      <c r="B118" s="1129">
        <v>112</v>
      </c>
      <c r="C118" s="1129">
        <v>126898</v>
      </c>
      <c r="D118" s="1129">
        <v>121876</v>
      </c>
      <c r="E118" s="1129">
        <f t="shared" si="1"/>
        <v>-5022</v>
      </c>
      <c r="F118" s="1129">
        <v>-5022</v>
      </c>
      <c r="H118" s="1137"/>
      <c r="I118" s="1137"/>
    </row>
    <row r="119" spans="1:6" ht="14.25">
      <c r="A119" s="750"/>
      <c r="B119" s="750"/>
      <c r="C119" s="750"/>
      <c r="D119" s="750"/>
      <c r="E119" s="750"/>
      <c r="F119" s="750"/>
    </row>
    <row r="120" spans="1:6" ht="14.25">
      <c r="A120" s="1130" t="s">
        <v>976</v>
      </c>
      <c r="B120" s="1131"/>
      <c r="C120" s="1132"/>
      <c r="D120" s="1133"/>
      <c r="E120" s="1133"/>
      <c r="F120" s="1133"/>
    </row>
    <row r="121" spans="1:6" ht="14.25">
      <c r="A121" s="1130" t="s">
        <v>1516</v>
      </c>
      <c r="B121" s="1131"/>
      <c r="C121" s="1132"/>
      <c r="D121" s="1133"/>
      <c r="E121" s="1133"/>
      <c r="F121" s="1133"/>
    </row>
    <row r="122" spans="1:6" ht="14.25">
      <c r="A122" s="1131"/>
      <c r="B122" s="1131"/>
      <c r="C122" s="1132"/>
      <c r="D122" s="1133"/>
      <c r="E122" s="1133"/>
      <c r="F122" s="1133"/>
    </row>
    <row r="123" spans="1:6" ht="14.25">
      <c r="A123" s="1134" t="s">
        <v>1517</v>
      </c>
      <c r="B123" s="1134"/>
      <c r="C123" s="1135"/>
      <c r="D123" s="1136"/>
      <c r="E123" s="1136"/>
      <c r="F123" s="1136"/>
    </row>
    <row r="124" spans="1:6" ht="14.25">
      <c r="A124" s="1134" t="s">
        <v>1526</v>
      </c>
      <c r="B124" s="1134"/>
      <c r="C124" s="1135"/>
      <c r="D124" s="1136"/>
      <c r="E124" s="1136"/>
      <c r="F124" s="1136"/>
    </row>
    <row r="125" spans="1:6" ht="14.25">
      <c r="A125" s="1134" t="s">
        <v>1518</v>
      </c>
      <c r="B125" s="1134"/>
      <c r="C125" s="1135"/>
      <c r="D125" s="1136"/>
      <c r="E125" s="1136"/>
      <c r="F125" s="1136"/>
    </row>
    <row r="126" spans="1:6" ht="14.25">
      <c r="A126" s="1134" t="s">
        <v>1519</v>
      </c>
      <c r="B126" s="1134"/>
      <c r="C126" s="1135"/>
      <c r="D126" s="1136"/>
      <c r="E126" s="1136"/>
      <c r="F126" s="1136"/>
    </row>
    <row r="127" spans="1:6" ht="14.25">
      <c r="A127" s="1134" t="s">
        <v>1521</v>
      </c>
      <c r="B127" s="1134"/>
      <c r="C127" s="1135"/>
      <c r="D127" s="1136"/>
      <c r="E127" s="1136"/>
      <c r="F127" s="1136"/>
    </row>
    <row r="128" spans="1:6" ht="14.25">
      <c r="A128" s="1134" t="s">
        <v>1522</v>
      </c>
      <c r="B128" s="1131"/>
      <c r="C128" s="1132"/>
      <c r="D128" s="1133"/>
      <c r="E128" s="1133"/>
      <c r="F128" s="1133"/>
    </row>
    <row r="129" spans="1:6" ht="14.25">
      <c r="A129" s="1134" t="s">
        <v>1520</v>
      </c>
      <c r="B129" s="1131"/>
      <c r="C129" s="1132"/>
      <c r="D129" s="1133"/>
      <c r="E129" s="1133"/>
      <c r="F129" s="1133"/>
    </row>
    <row r="130" spans="1:6" ht="14.25">
      <c r="A130" s="1134" t="s">
        <v>1523</v>
      </c>
      <c r="B130" s="1131"/>
      <c r="C130" s="1132"/>
      <c r="D130" s="1133"/>
      <c r="E130" s="1133"/>
      <c r="F130" s="1133"/>
    </row>
    <row r="131" spans="1:6" ht="14.25">
      <c r="A131" s="1134"/>
      <c r="B131" s="1131"/>
      <c r="C131" s="1132"/>
      <c r="D131" s="1133"/>
      <c r="E131" s="1133"/>
      <c r="F131" s="1133"/>
    </row>
  </sheetData>
  <sheetProtection/>
  <mergeCells count="3">
    <mergeCell ref="A60:F60"/>
    <mergeCell ref="A101:F101"/>
    <mergeCell ref="A116:F116"/>
  </mergeCells>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8"/>
  <sheetViews>
    <sheetView zoomScale="96" zoomScaleNormal="96" zoomScalePageLayoutView="0" workbookViewId="0" topLeftCell="A40">
      <selection activeCell="A58" sqref="A58:N58"/>
    </sheetView>
  </sheetViews>
  <sheetFormatPr defaultColWidth="9.140625" defaultRowHeight="15"/>
  <cols>
    <col min="1" max="1" width="1.421875" style="16" customWidth="1"/>
    <col min="2" max="2" width="4.421875" style="16" customWidth="1"/>
    <col min="3" max="3" width="3.140625" style="16" customWidth="1"/>
    <col min="4" max="5" width="6.140625" style="16" customWidth="1"/>
    <col min="6" max="6" width="43.57421875" style="16" customWidth="1"/>
    <col min="7" max="7" width="5.28125" style="29" customWidth="1"/>
    <col min="8" max="13" width="11.57421875" style="16" customWidth="1"/>
    <col min="14" max="14" width="2.00390625" style="297" customWidth="1"/>
    <col min="15" max="16384" width="9.140625" style="16" customWidth="1"/>
  </cols>
  <sheetData>
    <row r="1" spans="1:13" ht="22.5" customHeight="1">
      <c r="A1" s="293" t="s">
        <v>718</v>
      </c>
      <c r="B1" s="294"/>
      <c r="C1" s="294"/>
      <c r="D1" s="294"/>
      <c r="E1" s="294"/>
      <c r="F1" s="295"/>
      <c r="G1" s="296"/>
      <c r="H1" s="294"/>
      <c r="I1" s="294"/>
      <c r="J1" s="294"/>
      <c r="K1" s="294"/>
      <c r="L1" s="294"/>
      <c r="M1" s="294"/>
    </row>
    <row r="2" spans="1:14" ht="15.75" thickBot="1">
      <c r="A2" s="293"/>
      <c r="B2" s="294"/>
      <c r="C2" s="294"/>
      <c r="D2" s="294"/>
      <c r="E2" s="294"/>
      <c r="F2" s="295"/>
      <c r="G2" s="296"/>
      <c r="H2" s="294"/>
      <c r="I2" s="294"/>
      <c r="J2" s="294"/>
      <c r="K2" s="294"/>
      <c r="L2" s="294"/>
      <c r="M2" s="296" t="s">
        <v>753</v>
      </c>
      <c r="N2" s="298"/>
    </row>
    <row r="3" spans="1:14" ht="14.25" customHeight="1">
      <c r="A3" s="1203" t="s">
        <v>552</v>
      </c>
      <c r="B3" s="1204"/>
      <c r="C3" s="1204"/>
      <c r="D3" s="1204"/>
      <c r="E3" s="1204"/>
      <c r="F3" s="1205"/>
      <c r="G3" s="1212" t="s">
        <v>339</v>
      </c>
      <c r="H3" s="1196" t="s">
        <v>553</v>
      </c>
      <c r="I3" s="1215"/>
      <c r="J3" s="1196" t="s">
        <v>554</v>
      </c>
      <c r="K3" s="1215"/>
      <c r="L3" s="1196" t="s">
        <v>555</v>
      </c>
      <c r="M3" s="1197"/>
      <c r="N3" s="299"/>
    </row>
    <row r="4" spans="1:14" ht="13.5" customHeight="1">
      <c r="A4" s="1206"/>
      <c r="B4" s="1207"/>
      <c r="C4" s="1207"/>
      <c r="D4" s="1207"/>
      <c r="E4" s="1207"/>
      <c r="F4" s="1208"/>
      <c r="G4" s="1213"/>
      <c r="H4" s="439" t="s">
        <v>556</v>
      </c>
      <c r="I4" s="437" t="s">
        <v>340</v>
      </c>
      <c r="J4" s="439" t="s">
        <v>489</v>
      </c>
      <c r="K4" s="437" t="s">
        <v>340</v>
      </c>
      <c r="L4" s="439" t="s">
        <v>489</v>
      </c>
      <c r="M4" s="438" t="s">
        <v>340</v>
      </c>
      <c r="N4" s="300"/>
    </row>
    <row r="5" spans="1:14" ht="11.25" customHeight="1" thickBot="1">
      <c r="A5" s="1209"/>
      <c r="B5" s="1210"/>
      <c r="C5" s="1210"/>
      <c r="D5" s="1210"/>
      <c r="E5" s="1210"/>
      <c r="F5" s="1211"/>
      <c r="G5" s="1214"/>
      <c r="H5" s="434">
        <v>1</v>
      </c>
      <c r="I5" s="435">
        <v>2</v>
      </c>
      <c r="J5" s="434">
        <v>3</v>
      </c>
      <c r="K5" s="435">
        <v>4</v>
      </c>
      <c r="L5" s="434">
        <v>5</v>
      </c>
      <c r="M5" s="436">
        <v>6</v>
      </c>
      <c r="N5" s="301"/>
    </row>
    <row r="6" spans="1:14" ht="12.75" customHeight="1">
      <c r="A6" s="1200" t="s">
        <v>616</v>
      </c>
      <c r="B6" s="1201"/>
      <c r="C6" s="1201"/>
      <c r="D6" s="1201"/>
      <c r="E6" s="1201"/>
      <c r="F6" s="1202"/>
      <c r="G6" s="378">
        <v>1</v>
      </c>
      <c r="H6" s="727">
        <f aca="true" t="shared" si="0" ref="H6:M6">+H7+H32</f>
        <v>134670</v>
      </c>
      <c r="I6" s="728">
        <f t="shared" si="0"/>
        <v>134670</v>
      </c>
      <c r="J6" s="727">
        <f t="shared" si="0"/>
        <v>500</v>
      </c>
      <c r="K6" s="728">
        <f t="shared" si="0"/>
        <v>500</v>
      </c>
      <c r="L6" s="727">
        <f t="shared" si="0"/>
        <v>135170</v>
      </c>
      <c r="M6" s="729">
        <f t="shared" si="0"/>
        <v>135170</v>
      </c>
      <c r="N6" s="300"/>
    </row>
    <row r="7" spans="1:16" ht="12.75" customHeight="1">
      <c r="A7" s="302"/>
      <c r="B7" s="1198" t="s">
        <v>617</v>
      </c>
      <c r="C7" s="1198"/>
      <c r="D7" s="1198"/>
      <c r="E7" s="1198"/>
      <c r="F7" s="1199"/>
      <c r="G7" s="380">
        <f>G6+1</f>
        <v>2</v>
      </c>
      <c r="H7" s="730">
        <f aca="true" t="shared" si="1" ref="H7:M7">+H8+H18+H25</f>
        <v>132320</v>
      </c>
      <c r="I7" s="731">
        <f t="shared" si="1"/>
        <v>132320</v>
      </c>
      <c r="J7" s="730">
        <f t="shared" si="1"/>
        <v>500</v>
      </c>
      <c r="K7" s="731">
        <f t="shared" si="1"/>
        <v>500</v>
      </c>
      <c r="L7" s="730">
        <f t="shared" si="1"/>
        <v>132820</v>
      </c>
      <c r="M7" s="732">
        <f t="shared" si="1"/>
        <v>132820</v>
      </c>
      <c r="N7" s="300"/>
      <c r="O7" s="108"/>
      <c r="P7" s="108"/>
    </row>
    <row r="8" spans="1:16" ht="12.75" customHeight="1">
      <c r="A8" s="303"/>
      <c r="B8" s="304"/>
      <c r="C8" s="305" t="s">
        <v>557</v>
      </c>
      <c r="D8" s="306" t="s">
        <v>618</v>
      </c>
      <c r="E8" s="304"/>
      <c r="F8" s="307"/>
      <c r="G8" s="381">
        <f aca="true" t="shared" si="2" ref="G8:G34">G7+1</f>
        <v>3</v>
      </c>
      <c r="H8" s="733">
        <f aca="true" t="shared" si="3" ref="H8:M8">+H9+H12</f>
        <v>130493</v>
      </c>
      <c r="I8" s="734">
        <f t="shared" si="3"/>
        <v>130493</v>
      </c>
      <c r="J8" s="733">
        <f t="shared" si="3"/>
        <v>500</v>
      </c>
      <c r="K8" s="734">
        <f t="shared" si="3"/>
        <v>500</v>
      </c>
      <c r="L8" s="733">
        <f t="shared" si="3"/>
        <v>130993</v>
      </c>
      <c r="M8" s="735">
        <f t="shared" si="3"/>
        <v>130993</v>
      </c>
      <c r="N8" s="300"/>
      <c r="O8" s="108"/>
      <c r="P8" s="108"/>
    </row>
    <row r="9" spans="1:16" ht="12.75" customHeight="1">
      <c r="A9" s="308"/>
      <c r="B9" s="309"/>
      <c r="C9" s="309"/>
      <c r="D9" s="309" t="s">
        <v>341</v>
      </c>
      <c r="E9" s="309" t="s">
        <v>670</v>
      </c>
      <c r="F9" s="310"/>
      <c r="G9" s="376">
        <f t="shared" si="2"/>
        <v>4</v>
      </c>
      <c r="H9" s="736">
        <f aca="true" t="shared" si="4" ref="H9:M9">+H10+H11</f>
        <v>1446</v>
      </c>
      <c r="I9" s="737">
        <f t="shared" si="4"/>
        <v>1446</v>
      </c>
      <c r="J9" s="736">
        <f t="shared" si="4"/>
        <v>0</v>
      </c>
      <c r="K9" s="737">
        <f t="shared" si="4"/>
        <v>0</v>
      </c>
      <c r="L9" s="736">
        <f t="shared" si="4"/>
        <v>1446</v>
      </c>
      <c r="M9" s="738">
        <f t="shared" si="4"/>
        <v>1446</v>
      </c>
      <c r="N9" s="300"/>
      <c r="O9" s="108"/>
      <c r="P9" s="108"/>
    </row>
    <row r="10" spans="1:16" ht="12.75" customHeight="1">
      <c r="A10" s="440"/>
      <c r="B10" s="318"/>
      <c r="C10" s="318"/>
      <c r="D10" s="318"/>
      <c r="E10" s="318" t="s">
        <v>557</v>
      </c>
      <c r="F10" s="318" t="s">
        <v>559</v>
      </c>
      <c r="G10" s="316">
        <f t="shared" si="2"/>
        <v>5</v>
      </c>
      <c r="H10" s="739">
        <f>'5.d'!G7</f>
        <v>1446</v>
      </c>
      <c r="I10" s="740">
        <f>'5.d'!H7</f>
        <v>1446</v>
      </c>
      <c r="J10" s="739"/>
      <c r="K10" s="740"/>
      <c r="L10" s="739">
        <f>+H10+J10</f>
        <v>1446</v>
      </c>
      <c r="M10" s="741">
        <f>+I10+K10</f>
        <v>1446</v>
      </c>
      <c r="N10" s="317"/>
      <c r="O10" s="108"/>
      <c r="P10" s="108"/>
    </row>
    <row r="11" spans="1:16" ht="12.75" customHeight="1">
      <c r="A11" s="440"/>
      <c r="B11" s="318"/>
      <c r="C11" s="318"/>
      <c r="D11" s="318"/>
      <c r="E11" s="294"/>
      <c r="F11" s="318" t="s">
        <v>560</v>
      </c>
      <c r="G11" s="316">
        <f t="shared" si="2"/>
        <v>6</v>
      </c>
      <c r="H11" s="739"/>
      <c r="I11" s="740"/>
      <c r="J11" s="739"/>
      <c r="K11" s="740"/>
      <c r="L11" s="739">
        <f>+H11+J11</f>
        <v>0</v>
      </c>
      <c r="M11" s="741">
        <f>+I11+K11</f>
        <v>0</v>
      </c>
      <c r="N11" s="317"/>
      <c r="O11" s="108"/>
      <c r="P11" s="108"/>
    </row>
    <row r="12" spans="1:16" ht="12.75" customHeight="1">
      <c r="A12" s="308"/>
      <c r="B12" s="309"/>
      <c r="C12" s="309"/>
      <c r="D12" s="309"/>
      <c r="E12" s="309" t="s">
        <v>619</v>
      </c>
      <c r="F12" s="310"/>
      <c r="G12" s="376">
        <f>G11+1</f>
        <v>7</v>
      </c>
      <c r="H12" s="736">
        <f aca="true" t="shared" si="5" ref="H12:M12">+H13+H17</f>
        <v>129047</v>
      </c>
      <c r="I12" s="737">
        <f t="shared" si="5"/>
        <v>129047</v>
      </c>
      <c r="J12" s="736">
        <f t="shared" si="5"/>
        <v>500</v>
      </c>
      <c r="K12" s="737">
        <f t="shared" si="5"/>
        <v>500</v>
      </c>
      <c r="L12" s="736">
        <f t="shared" si="5"/>
        <v>129547</v>
      </c>
      <c r="M12" s="738">
        <f t="shared" si="5"/>
        <v>129547</v>
      </c>
      <c r="N12" s="300"/>
      <c r="O12" s="108"/>
      <c r="P12" s="108"/>
    </row>
    <row r="13" spans="1:16" s="311" customFormat="1" ht="12.75" customHeight="1">
      <c r="A13" s="441"/>
      <c r="B13" s="318"/>
      <c r="C13" s="318"/>
      <c r="D13" s="318"/>
      <c r="E13" s="318" t="s">
        <v>557</v>
      </c>
      <c r="F13" s="318" t="s">
        <v>620</v>
      </c>
      <c r="G13" s="379">
        <f t="shared" si="2"/>
        <v>8</v>
      </c>
      <c r="H13" s="739">
        <f aca="true" t="shared" si="6" ref="H13:M13">+H14+H15+H16</f>
        <v>122304</v>
      </c>
      <c r="I13" s="740">
        <f t="shared" si="6"/>
        <v>122304</v>
      </c>
      <c r="J13" s="739">
        <f t="shared" si="6"/>
        <v>500</v>
      </c>
      <c r="K13" s="740">
        <f t="shared" si="6"/>
        <v>500</v>
      </c>
      <c r="L13" s="739">
        <f t="shared" si="6"/>
        <v>122804</v>
      </c>
      <c r="M13" s="741">
        <f t="shared" si="6"/>
        <v>122804</v>
      </c>
      <c r="N13" s="317"/>
      <c r="O13" s="219"/>
      <c r="P13" s="219"/>
    </row>
    <row r="14" spans="1:16" s="311" customFormat="1" ht="12.75" customHeight="1">
      <c r="A14" s="441"/>
      <c r="B14" s="318"/>
      <c r="C14" s="318"/>
      <c r="D14" s="318"/>
      <c r="E14" s="294"/>
      <c r="F14" s="318" t="s">
        <v>614</v>
      </c>
      <c r="G14" s="379">
        <f t="shared" si="2"/>
        <v>9</v>
      </c>
      <c r="H14" s="739">
        <f>'5.a'!D8</f>
        <v>120494</v>
      </c>
      <c r="I14" s="740">
        <f>'5.a'!E8</f>
        <v>120494</v>
      </c>
      <c r="J14" s="739">
        <f>'5.a'!F8</f>
        <v>320</v>
      </c>
      <c r="K14" s="740">
        <f>'5.a'!G8</f>
        <v>320</v>
      </c>
      <c r="L14" s="739">
        <f aca="true" t="shared" si="7" ref="L14:M17">+H14+J14</f>
        <v>120814</v>
      </c>
      <c r="M14" s="741">
        <f t="shared" si="7"/>
        <v>120814</v>
      </c>
      <c r="N14" s="317"/>
      <c r="O14" s="219"/>
      <c r="P14" s="219"/>
    </row>
    <row r="15" spans="1:16" s="311" customFormat="1" ht="12.75" customHeight="1">
      <c r="A15" s="442"/>
      <c r="B15" s="318"/>
      <c r="C15" s="318"/>
      <c r="D15" s="318"/>
      <c r="E15" s="318"/>
      <c r="F15" s="318" t="s">
        <v>613</v>
      </c>
      <c r="G15" s="379">
        <f t="shared" si="2"/>
        <v>10</v>
      </c>
      <c r="H15" s="739"/>
      <c r="I15" s="740"/>
      <c r="J15" s="739"/>
      <c r="K15" s="740"/>
      <c r="L15" s="739">
        <f t="shared" si="7"/>
        <v>0</v>
      </c>
      <c r="M15" s="741">
        <f t="shared" si="7"/>
        <v>0</v>
      </c>
      <c r="N15" s="317"/>
      <c r="O15" s="219"/>
      <c r="P15" s="219"/>
    </row>
    <row r="16" spans="1:16" s="311" customFormat="1" ht="12.75" customHeight="1">
      <c r="A16" s="441"/>
      <c r="B16" s="318"/>
      <c r="C16" s="318"/>
      <c r="D16" s="318"/>
      <c r="E16" s="294"/>
      <c r="F16" s="318" t="s">
        <v>615</v>
      </c>
      <c r="G16" s="379">
        <f t="shared" si="2"/>
        <v>11</v>
      </c>
      <c r="H16" s="739">
        <f>'5.a'!D17</f>
        <v>1810</v>
      </c>
      <c r="I16" s="740">
        <f>'5.a'!E17</f>
        <v>1810</v>
      </c>
      <c r="J16" s="739">
        <f>'5.a'!F17</f>
        <v>180</v>
      </c>
      <c r="K16" s="740">
        <f>'5.a'!G17</f>
        <v>180</v>
      </c>
      <c r="L16" s="739">
        <f t="shared" si="7"/>
        <v>1990</v>
      </c>
      <c r="M16" s="741">
        <f t="shared" si="7"/>
        <v>1990</v>
      </c>
      <c r="N16" s="317"/>
      <c r="O16" s="219"/>
      <c r="P16" s="219"/>
    </row>
    <row r="17" spans="1:16" s="311" customFormat="1" ht="12.75" customHeight="1">
      <c r="A17" s="443"/>
      <c r="B17" s="318"/>
      <c r="C17" s="318"/>
      <c r="D17" s="318"/>
      <c r="E17" s="318"/>
      <c r="F17" s="318" t="s">
        <v>560</v>
      </c>
      <c r="G17" s="379">
        <f t="shared" si="2"/>
        <v>12</v>
      </c>
      <c r="H17" s="739">
        <f>5b!C7</f>
        <v>6743</v>
      </c>
      <c r="I17" s="740">
        <f>5b!D7</f>
        <v>6743</v>
      </c>
      <c r="J17" s="739"/>
      <c r="K17" s="740"/>
      <c r="L17" s="739">
        <f t="shared" si="7"/>
        <v>6743</v>
      </c>
      <c r="M17" s="741">
        <f t="shared" si="7"/>
        <v>6743</v>
      </c>
      <c r="N17" s="317"/>
      <c r="O17" s="219"/>
      <c r="P17" s="219"/>
    </row>
    <row r="18" spans="1:14" ht="12.75" customHeight="1">
      <c r="A18" s="303"/>
      <c r="B18" s="304"/>
      <c r="C18" s="305"/>
      <c r="D18" s="306" t="s">
        <v>621</v>
      </c>
      <c r="E18" s="304"/>
      <c r="F18" s="307"/>
      <c r="G18" s="381">
        <f t="shared" si="2"/>
        <v>13</v>
      </c>
      <c r="H18" s="733">
        <f aca="true" t="shared" si="8" ref="H18:M18">+H19+H22</f>
        <v>1647</v>
      </c>
      <c r="I18" s="734">
        <f t="shared" si="8"/>
        <v>1647</v>
      </c>
      <c r="J18" s="733">
        <f t="shared" si="8"/>
        <v>0</v>
      </c>
      <c r="K18" s="734">
        <f t="shared" si="8"/>
        <v>0</v>
      </c>
      <c r="L18" s="733">
        <f t="shared" si="8"/>
        <v>1647</v>
      </c>
      <c r="M18" s="735">
        <f t="shared" si="8"/>
        <v>1647</v>
      </c>
      <c r="N18" s="300"/>
    </row>
    <row r="19" spans="1:14" ht="12.75" customHeight="1">
      <c r="A19" s="308"/>
      <c r="B19" s="309"/>
      <c r="C19" s="309"/>
      <c r="D19" s="309" t="s">
        <v>341</v>
      </c>
      <c r="E19" s="309" t="s">
        <v>622</v>
      </c>
      <c r="F19" s="310"/>
      <c r="G19" s="376">
        <f t="shared" si="2"/>
        <v>14</v>
      </c>
      <c r="H19" s="736">
        <f aca="true" t="shared" si="9" ref="H19:M19">+H20+H21</f>
        <v>0</v>
      </c>
      <c r="I19" s="737">
        <f t="shared" si="9"/>
        <v>0</v>
      </c>
      <c r="J19" s="736">
        <f t="shared" si="9"/>
        <v>0</v>
      </c>
      <c r="K19" s="737">
        <f t="shared" si="9"/>
        <v>0</v>
      </c>
      <c r="L19" s="736">
        <f t="shared" si="9"/>
        <v>0</v>
      </c>
      <c r="M19" s="738">
        <f t="shared" si="9"/>
        <v>0</v>
      </c>
      <c r="N19" s="300"/>
    </row>
    <row r="20" spans="1:14" ht="12.75" customHeight="1">
      <c r="A20" s="440"/>
      <c r="B20" s="318"/>
      <c r="C20" s="318"/>
      <c r="D20" s="318"/>
      <c r="E20" s="318" t="s">
        <v>557</v>
      </c>
      <c r="F20" s="318" t="s">
        <v>559</v>
      </c>
      <c r="G20" s="379">
        <f t="shared" si="2"/>
        <v>15</v>
      </c>
      <c r="H20" s="739"/>
      <c r="I20" s="740"/>
      <c r="J20" s="739"/>
      <c r="K20" s="740"/>
      <c r="L20" s="739">
        <f>+H20+J20</f>
        <v>0</v>
      </c>
      <c r="M20" s="741">
        <f>+I20+K20</f>
        <v>0</v>
      </c>
      <c r="N20" s="317"/>
    </row>
    <row r="21" spans="1:14" ht="12.75" customHeight="1">
      <c r="A21" s="440"/>
      <c r="B21" s="318"/>
      <c r="C21" s="318"/>
      <c r="D21" s="318"/>
      <c r="E21" s="294"/>
      <c r="F21" s="318" t="s">
        <v>560</v>
      </c>
      <c r="G21" s="379">
        <f t="shared" si="2"/>
        <v>16</v>
      </c>
      <c r="H21" s="739"/>
      <c r="I21" s="740"/>
      <c r="J21" s="739"/>
      <c r="K21" s="740"/>
      <c r="L21" s="739">
        <f>+H21+J21</f>
        <v>0</v>
      </c>
      <c r="M21" s="741">
        <f>+I21+K21</f>
        <v>0</v>
      </c>
      <c r="N21" s="317"/>
    </row>
    <row r="22" spans="1:14" ht="12.75" customHeight="1">
      <c r="A22" s="308"/>
      <c r="B22" s="309"/>
      <c r="C22" s="309"/>
      <c r="D22" s="309"/>
      <c r="E22" s="309" t="s">
        <v>623</v>
      </c>
      <c r="F22" s="310"/>
      <c r="G22" s="376">
        <f>G21+1</f>
        <v>17</v>
      </c>
      <c r="H22" s="736">
        <f aca="true" t="shared" si="10" ref="H22:M22">+H23+H24</f>
        <v>1647</v>
      </c>
      <c r="I22" s="737">
        <f t="shared" si="10"/>
        <v>1647</v>
      </c>
      <c r="J22" s="736">
        <f t="shared" si="10"/>
        <v>0</v>
      </c>
      <c r="K22" s="737">
        <f t="shared" si="10"/>
        <v>0</v>
      </c>
      <c r="L22" s="736">
        <f t="shared" si="10"/>
        <v>1647</v>
      </c>
      <c r="M22" s="738">
        <f t="shared" si="10"/>
        <v>1647</v>
      </c>
      <c r="N22" s="300"/>
    </row>
    <row r="23" spans="1:14" ht="12.75" customHeight="1">
      <c r="A23" s="441"/>
      <c r="B23" s="318"/>
      <c r="C23" s="318"/>
      <c r="D23" s="318"/>
      <c r="E23" s="318" t="s">
        <v>557</v>
      </c>
      <c r="F23" s="318" t="s">
        <v>559</v>
      </c>
      <c r="G23" s="379">
        <f t="shared" si="2"/>
        <v>18</v>
      </c>
      <c r="H23" s="739">
        <f>'5.a'!D23</f>
        <v>350</v>
      </c>
      <c r="I23" s="740">
        <f>'5.a'!E23</f>
        <v>350</v>
      </c>
      <c r="J23" s="739"/>
      <c r="K23" s="740"/>
      <c r="L23" s="739">
        <f>+H23+J23</f>
        <v>350</v>
      </c>
      <c r="M23" s="741">
        <f>+I23+K23</f>
        <v>350</v>
      </c>
      <c r="N23" s="317"/>
    </row>
    <row r="24" spans="1:14" ht="12.75" customHeight="1">
      <c r="A24" s="443"/>
      <c r="B24" s="318"/>
      <c r="C24" s="318"/>
      <c r="D24" s="318"/>
      <c r="E24" s="294"/>
      <c r="F24" s="318" t="s">
        <v>560</v>
      </c>
      <c r="G24" s="379">
        <f t="shared" si="2"/>
        <v>19</v>
      </c>
      <c r="H24" s="739">
        <f>5b!C24</f>
        <v>1297</v>
      </c>
      <c r="I24" s="740">
        <f>5b!D24</f>
        <v>1297</v>
      </c>
      <c r="J24" s="739"/>
      <c r="K24" s="740"/>
      <c r="L24" s="739">
        <f>+H24+J24</f>
        <v>1297</v>
      </c>
      <c r="M24" s="741">
        <f>+I24+K24</f>
        <v>1297</v>
      </c>
      <c r="N24" s="317"/>
    </row>
    <row r="25" spans="1:14" ht="12.75" customHeight="1">
      <c r="A25" s="303"/>
      <c r="B25" s="304"/>
      <c r="C25" s="305"/>
      <c r="D25" s="306" t="s">
        <v>624</v>
      </c>
      <c r="E25" s="304"/>
      <c r="F25" s="307"/>
      <c r="G25" s="381">
        <f t="shared" si="2"/>
        <v>20</v>
      </c>
      <c r="H25" s="733">
        <f aca="true" t="shared" si="11" ref="H25:M25">+H26+H29</f>
        <v>180</v>
      </c>
      <c r="I25" s="734">
        <f t="shared" si="11"/>
        <v>180</v>
      </c>
      <c r="J25" s="733">
        <f t="shared" si="11"/>
        <v>0</v>
      </c>
      <c r="K25" s="734">
        <f t="shared" si="11"/>
        <v>0</v>
      </c>
      <c r="L25" s="733">
        <f t="shared" si="11"/>
        <v>180</v>
      </c>
      <c r="M25" s="735">
        <f t="shared" si="11"/>
        <v>180</v>
      </c>
      <c r="N25" s="300"/>
    </row>
    <row r="26" spans="1:14" ht="12.75" customHeight="1">
      <c r="A26" s="308"/>
      <c r="B26" s="309"/>
      <c r="C26" s="309"/>
      <c r="D26" s="309" t="s">
        <v>341</v>
      </c>
      <c r="E26" s="309" t="s">
        <v>625</v>
      </c>
      <c r="F26" s="310"/>
      <c r="G26" s="376">
        <f t="shared" si="2"/>
        <v>21</v>
      </c>
      <c r="H26" s="736">
        <f aca="true" t="shared" si="12" ref="H26:M26">+H27+H28</f>
        <v>0</v>
      </c>
      <c r="I26" s="737">
        <f t="shared" si="12"/>
        <v>0</v>
      </c>
      <c r="J26" s="736">
        <f t="shared" si="12"/>
        <v>0</v>
      </c>
      <c r="K26" s="737">
        <f t="shared" si="12"/>
        <v>0</v>
      </c>
      <c r="L26" s="736">
        <f t="shared" si="12"/>
        <v>0</v>
      </c>
      <c r="M26" s="738">
        <f t="shared" si="12"/>
        <v>0</v>
      </c>
      <c r="N26" s="300"/>
    </row>
    <row r="27" spans="1:14" ht="12.75" customHeight="1">
      <c r="A27" s="440"/>
      <c r="B27" s="318"/>
      <c r="C27" s="318"/>
      <c r="D27" s="318"/>
      <c r="E27" s="318" t="s">
        <v>557</v>
      </c>
      <c r="F27" s="318" t="s">
        <v>559</v>
      </c>
      <c r="G27" s="379">
        <f t="shared" si="2"/>
        <v>22</v>
      </c>
      <c r="H27" s="739"/>
      <c r="I27" s="740"/>
      <c r="J27" s="739"/>
      <c r="K27" s="740"/>
      <c r="L27" s="739">
        <f>+H27+J27</f>
        <v>0</v>
      </c>
      <c r="M27" s="741">
        <f>+I27+K27</f>
        <v>0</v>
      </c>
      <c r="N27" s="317"/>
    </row>
    <row r="28" spans="1:14" ht="12.75" customHeight="1">
      <c r="A28" s="440"/>
      <c r="B28" s="318"/>
      <c r="C28" s="318"/>
      <c r="D28" s="318"/>
      <c r="E28" s="294"/>
      <c r="F28" s="318" t="s">
        <v>560</v>
      </c>
      <c r="G28" s="379">
        <f t="shared" si="2"/>
        <v>23</v>
      </c>
      <c r="H28" s="739"/>
      <c r="I28" s="740"/>
      <c r="J28" s="739"/>
      <c r="K28" s="740"/>
      <c r="L28" s="739">
        <f>+H28+J28</f>
        <v>0</v>
      </c>
      <c r="M28" s="741">
        <f>+I28+K28</f>
        <v>0</v>
      </c>
      <c r="N28" s="317"/>
    </row>
    <row r="29" spans="1:14" ht="13.5" customHeight="1">
      <c r="A29" s="308"/>
      <c r="B29" s="309"/>
      <c r="C29" s="309"/>
      <c r="D29" s="309"/>
      <c r="E29" s="309" t="s">
        <v>680</v>
      </c>
      <c r="F29" s="310"/>
      <c r="G29" s="376">
        <f t="shared" si="2"/>
        <v>24</v>
      </c>
      <c r="H29" s="736">
        <f aca="true" t="shared" si="13" ref="H29:M29">+H30+H31</f>
        <v>180</v>
      </c>
      <c r="I29" s="737">
        <f t="shared" si="13"/>
        <v>180</v>
      </c>
      <c r="J29" s="736">
        <f t="shared" si="13"/>
        <v>0</v>
      </c>
      <c r="K29" s="737">
        <f t="shared" si="13"/>
        <v>0</v>
      </c>
      <c r="L29" s="736">
        <f t="shared" si="13"/>
        <v>180</v>
      </c>
      <c r="M29" s="738">
        <f t="shared" si="13"/>
        <v>180</v>
      </c>
      <c r="N29" s="317"/>
    </row>
    <row r="30" spans="1:14" ht="13.5" customHeight="1">
      <c r="A30" s="441"/>
      <c r="B30" s="318"/>
      <c r="C30" s="318"/>
      <c r="D30" s="318"/>
      <c r="E30" s="318" t="s">
        <v>557</v>
      </c>
      <c r="F30" s="318" t="s">
        <v>559</v>
      </c>
      <c r="G30" s="379">
        <f t="shared" si="2"/>
        <v>25</v>
      </c>
      <c r="H30" s="739">
        <f>'5.a'!D26</f>
        <v>180</v>
      </c>
      <c r="I30" s="740">
        <f>'5.a'!E26</f>
        <v>180</v>
      </c>
      <c r="J30" s="739"/>
      <c r="K30" s="740"/>
      <c r="L30" s="739">
        <f>+H30+J30</f>
        <v>180</v>
      </c>
      <c r="M30" s="741">
        <f>+I30+K30</f>
        <v>180</v>
      </c>
      <c r="N30" s="317"/>
    </row>
    <row r="31" spans="1:14" ht="13.5" customHeight="1">
      <c r="A31" s="443"/>
      <c r="B31" s="318"/>
      <c r="C31" s="318"/>
      <c r="D31" s="318"/>
      <c r="E31" s="294"/>
      <c r="F31" s="318" t="s">
        <v>560</v>
      </c>
      <c r="G31" s="379">
        <f t="shared" si="2"/>
        <v>26</v>
      </c>
      <c r="H31" s="739"/>
      <c r="I31" s="740"/>
      <c r="J31" s="739"/>
      <c r="K31" s="740"/>
      <c r="L31" s="739">
        <f>+H31+J31</f>
        <v>0</v>
      </c>
      <c r="M31" s="741">
        <f>+I31+K31</f>
        <v>0</v>
      </c>
      <c r="N31" s="317"/>
    </row>
    <row r="32" spans="1:14" ht="12.75" customHeight="1">
      <c r="A32" s="302"/>
      <c r="B32" s="1198" t="s">
        <v>626</v>
      </c>
      <c r="C32" s="1198"/>
      <c r="D32" s="1198" t="s">
        <v>487</v>
      </c>
      <c r="E32" s="1198" t="s">
        <v>558</v>
      </c>
      <c r="F32" s="1199"/>
      <c r="G32" s="380">
        <f>G31+1</f>
        <v>27</v>
      </c>
      <c r="H32" s="730">
        <f aca="true" t="shared" si="14" ref="H32:M32">+H33+H34</f>
        <v>2350</v>
      </c>
      <c r="I32" s="731">
        <f t="shared" si="14"/>
        <v>2350</v>
      </c>
      <c r="J32" s="730">
        <f t="shared" si="14"/>
        <v>0</v>
      </c>
      <c r="K32" s="731">
        <f t="shared" si="14"/>
        <v>0</v>
      </c>
      <c r="L32" s="730">
        <f t="shared" si="14"/>
        <v>2350</v>
      </c>
      <c r="M32" s="732">
        <f t="shared" si="14"/>
        <v>2350</v>
      </c>
      <c r="N32" s="300"/>
    </row>
    <row r="33" spans="1:14" s="311" customFormat="1" ht="12.75" customHeight="1">
      <c r="A33" s="441"/>
      <c r="B33" s="313"/>
      <c r="C33" s="313"/>
      <c r="D33" s="313"/>
      <c r="E33" s="314" t="s">
        <v>559</v>
      </c>
      <c r="F33" s="315"/>
      <c r="G33" s="379">
        <f>G32+1</f>
        <v>28</v>
      </c>
      <c r="H33" s="739">
        <f>'5.a'!D29</f>
        <v>2350</v>
      </c>
      <c r="I33" s="740">
        <f>'5.a'!E29</f>
        <v>2350</v>
      </c>
      <c r="J33" s="739"/>
      <c r="K33" s="740"/>
      <c r="L33" s="739">
        <f>+H33+J33</f>
        <v>2350</v>
      </c>
      <c r="M33" s="741">
        <f>+I33+K33</f>
        <v>2350</v>
      </c>
      <c r="N33" s="317"/>
    </row>
    <row r="34" spans="1:14" s="311" customFormat="1" ht="12.75" customHeight="1" thickBot="1">
      <c r="A34" s="444"/>
      <c r="B34" s="331"/>
      <c r="C34" s="331"/>
      <c r="D34" s="331"/>
      <c r="E34" s="406" t="s">
        <v>560</v>
      </c>
      <c r="F34" s="407"/>
      <c r="G34" s="408">
        <f t="shared" si="2"/>
        <v>29</v>
      </c>
      <c r="H34" s="742"/>
      <c r="I34" s="743"/>
      <c r="J34" s="742"/>
      <c r="K34" s="743"/>
      <c r="L34" s="742">
        <f>+H34+J34</f>
        <v>0</v>
      </c>
      <c r="M34" s="744">
        <f>+I34+K34</f>
        <v>0</v>
      </c>
      <c r="N34" s="317"/>
    </row>
    <row r="35" spans="1:14" s="311" customFormat="1" ht="12.75" customHeight="1" thickBot="1">
      <c r="A35" s="319"/>
      <c r="B35" s="319"/>
      <c r="C35" s="319"/>
      <c r="D35" s="319"/>
      <c r="E35" s="319"/>
      <c r="F35" s="319"/>
      <c r="G35" s="319"/>
      <c r="H35" s="455"/>
      <c r="I35" s="455"/>
      <c r="J35" s="455"/>
      <c r="K35" s="455"/>
      <c r="L35" s="455"/>
      <c r="M35" s="455"/>
      <c r="N35" s="320"/>
    </row>
    <row r="36" spans="1:16" ht="12.75" customHeight="1">
      <c r="A36" s="1200" t="s">
        <v>627</v>
      </c>
      <c r="B36" s="1201"/>
      <c r="C36" s="1201"/>
      <c r="D36" s="1201"/>
      <c r="E36" s="1201"/>
      <c r="F36" s="1202"/>
      <c r="G36" s="378">
        <f>G34+1</f>
        <v>30</v>
      </c>
      <c r="H36" s="727">
        <f aca="true" t="shared" si="15" ref="H36:M36">+H37+H42</f>
        <v>134670</v>
      </c>
      <c r="I36" s="728">
        <f t="shared" si="15"/>
        <v>134670</v>
      </c>
      <c r="J36" s="727">
        <f t="shared" si="15"/>
        <v>500</v>
      </c>
      <c r="K36" s="728">
        <f t="shared" si="15"/>
        <v>500</v>
      </c>
      <c r="L36" s="727">
        <f t="shared" si="15"/>
        <v>135170</v>
      </c>
      <c r="M36" s="729">
        <f t="shared" si="15"/>
        <v>135170</v>
      </c>
      <c r="N36" s="300"/>
      <c r="O36" s="311"/>
      <c r="P36" s="311"/>
    </row>
    <row r="37" spans="1:16" ht="12.75" customHeight="1">
      <c r="A37" s="308"/>
      <c r="B37" s="309"/>
      <c r="C37" s="321" t="s">
        <v>557</v>
      </c>
      <c r="D37" s="309" t="s">
        <v>628</v>
      </c>
      <c r="E37" s="309"/>
      <c r="F37" s="310"/>
      <c r="G37" s="376">
        <f aca="true" t="shared" si="16" ref="G37:G55">G36+1</f>
        <v>31</v>
      </c>
      <c r="H37" s="736">
        <f aca="true" t="shared" si="17" ref="H37:M37">+H38+H39+H40+H41</f>
        <v>126630</v>
      </c>
      <c r="I37" s="737">
        <f t="shared" si="17"/>
        <v>126630</v>
      </c>
      <c r="J37" s="736">
        <f t="shared" si="17"/>
        <v>500</v>
      </c>
      <c r="K37" s="737">
        <f t="shared" si="17"/>
        <v>500</v>
      </c>
      <c r="L37" s="736">
        <f t="shared" si="17"/>
        <v>127130</v>
      </c>
      <c r="M37" s="738">
        <f t="shared" si="17"/>
        <v>127130</v>
      </c>
      <c r="N37" s="326"/>
      <c r="O37" s="311"/>
      <c r="P37" s="311"/>
    </row>
    <row r="38" spans="1:16" ht="12.75" customHeight="1">
      <c r="A38" s="312"/>
      <c r="B38" s="313"/>
      <c r="C38" s="313"/>
      <c r="D38" s="327" t="s">
        <v>557</v>
      </c>
      <c r="E38" s="324" t="s">
        <v>629</v>
      </c>
      <c r="F38" s="328"/>
      <c r="G38" s="316">
        <f t="shared" si="16"/>
        <v>32</v>
      </c>
      <c r="H38" s="739">
        <f aca="true" t="shared" si="18" ref="H38:M38">+H10+H13</f>
        <v>123750</v>
      </c>
      <c r="I38" s="740">
        <f t="shared" si="18"/>
        <v>123750</v>
      </c>
      <c r="J38" s="739">
        <f t="shared" si="18"/>
        <v>500</v>
      </c>
      <c r="K38" s="740">
        <f t="shared" si="18"/>
        <v>500</v>
      </c>
      <c r="L38" s="739">
        <f t="shared" si="18"/>
        <v>124250</v>
      </c>
      <c r="M38" s="741">
        <f t="shared" si="18"/>
        <v>124250</v>
      </c>
      <c r="N38" s="326"/>
      <c r="O38" s="311"/>
      <c r="P38" s="311"/>
    </row>
    <row r="39" spans="1:16" ht="12.75" customHeight="1">
      <c r="A39" s="312"/>
      <c r="B39" s="313"/>
      <c r="C39" s="313"/>
      <c r="D39" s="313"/>
      <c r="E39" s="324" t="s">
        <v>630</v>
      </c>
      <c r="F39" s="328"/>
      <c r="G39" s="316">
        <f t="shared" si="16"/>
        <v>33</v>
      </c>
      <c r="H39" s="739">
        <f aca="true" t="shared" si="19" ref="H39:M39">+H20+H23</f>
        <v>350</v>
      </c>
      <c r="I39" s="740">
        <f t="shared" si="19"/>
        <v>350</v>
      </c>
      <c r="J39" s="739">
        <f t="shared" si="19"/>
        <v>0</v>
      </c>
      <c r="K39" s="740">
        <f t="shared" si="19"/>
        <v>0</v>
      </c>
      <c r="L39" s="739">
        <f t="shared" si="19"/>
        <v>350</v>
      </c>
      <c r="M39" s="741">
        <f t="shared" si="19"/>
        <v>350</v>
      </c>
      <c r="N39" s="326"/>
      <c r="O39" s="311"/>
      <c r="P39" s="311"/>
    </row>
    <row r="40" spans="1:16" ht="12.75" customHeight="1">
      <c r="A40" s="312"/>
      <c r="B40" s="313"/>
      <c r="C40" s="313"/>
      <c r="D40" s="313"/>
      <c r="E40" s="324" t="s">
        <v>631</v>
      </c>
      <c r="F40" s="328"/>
      <c r="G40" s="316">
        <f t="shared" si="16"/>
        <v>34</v>
      </c>
      <c r="H40" s="739">
        <f aca="true" t="shared" si="20" ref="H40:M40">+H27+H30</f>
        <v>180</v>
      </c>
      <c r="I40" s="740">
        <f t="shared" si="20"/>
        <v>180</v>
      </c>
      <c r="J40" s="739">
        <f t="shared" si="20"/>
        <v>0</v>
      </c>
      <c r="K40" s="740">
        <f t="shared" si="20"/>
        <v>0</v>
      </c>
      <c r="L40" s="739">
        <f t="shared" si="20"/>
        <v>180</v>
      </c>
      <c r="M40" s="741">
        <f t="shared" si="20"/>
        <v>180</v>
      </c>
      <c r="N40" s="329"/>
      <c r="O40" s="311"/>
      <c r="P40" s="311"/>
    </row>
    <row r="41" spans="1:16" ht="12.75" customHeight="1">
      <c r="A41" s="312"/>
      <c r="B41" s="313"/>
      <c r="C41" s="313"/>
      <c r="D41" s="327"/>
      <c r="E41" s="318" t="s">
        <v>632</v>
      </c>
      <c r="F41" s="328"/>
      <c r="G41" s="316">
        <f t="shared" si="16"/>
        <v>35</v>
      </c>
      <c r="H41" s="739">
        <f aca="true" t="shared" si="21" ref="H41:M41">+H33</f>
        <v>2350</v>
      </c>
      <c r="I41" s="740">
        <f t="shared" si="21"/>
        <v>2350</v>
      </c>
      <c r="J41" s="739">
        <f t="shared" si="21"/>
        <v>0</v>
      </c>
      <c r="K41" s="740">
        <f t="shared" si="21"/>
        <v>0</v>
      </c>
      <c r="L41" s="739">
        <f t="shared" si="21"/>
        <v>2350</v>
      </c>
      <c r="M41" s="741">
        <f t="shared" si="21"/>
        <v>2350</v>
      </c>
      <c r="N41" s="329"/>
      <c r="O41" s="311"/>
      <c r="P41" s="311"/>
    </row>
    <row r="42" spans="1:14" ht="12.75" customHeight="1">
      <c r="A42" s="308"/>
      <c r="B42" s="309"/>
      <c r="C42" s="322"/>
      <c r="D42" s="309" t="s">
        <v>633</v>
      </c>
      <c r="E42" s="309"/>
      <c r="F42" s="310"/>
      <c r="G42" s="376">
        <f t="shared" si="16"/>
        <v>36</v>
      </c>
      <c r="H42" s="736">
        <f aca="true" t="shared" si="22" ref="H42:M42">+H43+H44+H45+H46</f>
        <v>8040</v>
      </c>
      <c r="I42" s="737">
        <f t="shared" si="22"/>
        <v>8040</v>
      </c>
      <c r="J42" s="736">
        <f t="shared" si="22"/>
        <v>0</v>
      </c>
      <c r="K42" s="737">
        <f t="shared" si="22"/>
        <v>0</v>
      </c>
      <c r="L42" s="736">
        <f t="shared" si="22"/>
        <v>8040</v>
      </c>
      <c r="M42" s="738">
        <f t="shared" si="22"/>
        <v>8040</v>
      </c>
      <c r="N42" s="329"/>
    </row>
    <row r="43" spans="1:14" ht="12.75" customHeight="1">
      <c r="A43" s="323"/>
      <c r="B43" s="318"/>
      <c r="C43" s="324"/>
      <c r="D43" s="327" t="s">
        <v>557</v>
      </c>
      <c r="E43" s="324" t="s">
        <v>634</v>
      </c>
      <c r="F43" s="325"/>
      <c r="G43" s="316">
        <f t="shared" si="16"/>
        <v>37</v>
      </c>
      <c r="H43" s="739">
        <f aca="true" t="shared" si="23" ref="H43:M43">+H11+H17</f>
        <v>6743</v>
      </c>
      <c r="I43" s="740">
        <f t="shared" si="23"/>
        <v>6743</v>
      </c>
      <c r="J43" s="739">
        <f t="shared" si="23"/>
        <v>0</v>
      </c>
      <c r="K43" s="740">
        <f t="shared" si="23"/>
        <v>0</v>
      </c>
      <c r="L43" s="739">
        <f t="shared" si="23"/>
        <v>6743</v>
      </c>
      <c r="M43" s="741">
        <f t="shared" si="23"/>
        <v>6743</v>
      </c>
      <c r="N43" s="326"/>
    </row>
    <row r="44" spans="1:14" ht="12.75" customHeight="1">
      <c r="A44" s="323"/>
      <c r="B44" s="318"/>
      <c r="C44" s="324"/>
      <c r="D44" s="313"/>
      <c r="E44" s="324" t="s">
        <v>635</v>
      </c>
      <c r="F44" s="325"/>
      <c r="G44" s="316">
        <f t="shared" si="16"/>
        <v>38</v>
      </c>
      <c r="H44" s="739">
        <f aca="true" t="shared" si="24" ref="H44:M44">+H21+H24</f>
        <v>1297</v>
      </c>
      <c r="I44" s="740">
        <f t="shared" si="24"/>
        <v>1297</v>
      </c>
      <c r="J44" s="739">
        <f t="shared" si="24"/>
        <v>0</v>
      </c>
      <c r="K44" s="740">
        <f t="shared" si="24"/>
        <v>0</v>
      </c>
      <c r="L44" s="739">
        <f t="shared" si="24"/>
        <v>1297</v>
      </c>
      <c r="M44" s="741">
        <f t="shared" si="24"/>
        <v>1297</v>
      </c>
      <c r="N44" s="329"/>
    </row>
    <row r="45" spans="1:14" ht="12.75" customHeight="1">
      <c r="A45" s="312"/>
      <c r="B45" s="313"/>
      <c r="C45" s="313"/>
      <c r="D45" s="313"/>
      <c r="E45" s="324" t="s">
        <v>636</v>
      </c>
      <c r="F45" s="328"/>
      <c r="G45" s="316">
        <f t="shared" si="16"/>
        <v>39</v>
      </c>
      <c r="H45" s="739">
        <f aca="true" t="shared" si="25" ref="H45:M45">+H28+H31</f>
        <v>0</v>
      </c>
      <c r="I45" s="740">
        <f t="shared" si="25"/>
        <v>0</v>
      </c>
      <c r="J45" s="739">
        <f t="shared" si="25"/>
        <v>0</v>
      </c>
      <c r="K45" s="740">
        <f t="shared" si="25"/>
        <v>0</v>
      </c>
      <c r="L45" s="739">
        <f t="shared" si="25"/>
        <v>0</v>
      </c>
      <c r="M45" s="741">
        <f t="shared" si="25"/>
        <v>0</v>
      </c>
      <c r="N45" s="329"/>
    </row>
    <row r="46" spans="1:14" ht="12.75" customHeight="1">
      <c r="A46" s="312"/>
      <c r="B46" s="313"/>
      <c r="C46" s="313"/>
      <c r="D46" s="327"/>
      <c r="E46" s="318" t="s">
        <v>637</v>
      </c>
      <c r="F46" s="328"/>
      <c r="G46" s="316">
        <f t="shared" si="16"/>
        <v>40</v>
      </c>
      <c r="H46" s="739">
        <f aca="true" t="shared" si="26" ref="H46:M46">+H34</f>
        <v>0</v>
      </c>
      <c r="I46" s="740">
        <f t="shared" si="26"/>
        <v>0</v>
      </c>
      <c r="J46" s="739">
        <f t="shared" si="26"/>
        <v>0</v>
      </c>
      <c r="K46" s="740">
        <f t="shared" si="26"/>
        <v>0</v>
      </c>
      <c r="L46" s="739">
        <f t="shared" si="26"/>
        <v>0</v>
      </c>
      <c r="M46" s="741">
        <f t="shared" si="26"/>
        <v>0</v>
      </c>
      <c r="N46" s="329"/>
    </row>
    <row r="47" spans="1:14" ht="12.75" customHeight="1">
      <c r="A47" s="1217" t="s">
        <v>638</v>
      </c>
      <c r="B47" s="1218"/>
      <c r="C47" s="1218"/>
      <c r="D47" s="1218"/>
      <c r="E47" s="1218"/>
      <c r="F47" s="1219"/>
      <c r="G47" s="377">
        <f t="shared" si="16"/>
        <v>41</v>
      </c>
      <c r="H47" s="745">
        <f aca="true" t="shared" si="27" ref="H47:M47">+H48+H52</f>
        <v>134670</v>
      </c>
      <c r="I47" s="746">
        <f t="shared" si="27"/>
        <v>134670</v>
      </c>
      <c r="J47" s="745">
        <f t="shared" si="27"/>
        <v>500</v>
      </c>
      <c r="K47" s="746">
        <f t="shared" si="27"/>
        <v>500</v>
      </c>
      <c r="L47" s="745">
        <f t="shared" si="27"/>
        <v>135170</v>
      </c>
      <c r="M47" s="747">
        <f t="shared" si="27"/>
        <v>135170</v>
      </c>
      <c r="N47" s="300"/>
    </row>
    <row r="48" spans="1:14" ht="12.75" customHeight="1">
      <c r="A48" s="308"/>
      <c r="B48" s="309"/>
      <c r="C48" s="321" t="s">
        <v>557</v>
      </c>
      <c r="D48" s="309" t="s">
        <v>639</v>
      </c>
      <c r="E48" s="309"/>
      <c r="F48" s="310"/>
      <c r="G48" s="376">
        <f t="shared" si="16"/>
        <v>42</v>
      </c>
      <c r="H48" s="736">
        <f aca="true" t="shared" si="28" ref="H48:M48">+H49+H50+H51</f>
        <v>126630</v>
      </c>
      <c r="I48" s="737">
        <f t="shared" si="28"/>
        <v>126630</v>
      </c>
      <c r="J48" s="736">
        <f t="shared" si="28"/>
        <v>500</v>
      </c>
      <c r="K48" s="737">
        <f t="shared" si="28"/>
        <v>500</v>
      </c>
      <c r="L48" s="736">
        <f t="shared" si="28"/>
        <v>127130</v>
      </c>
      <c r="M48" s="738">
        <f t="shared" si="28"/>
        <v>127130</v>
      </c>
      <c r="N48" s="326"/>
    </row>
    <row r="49" spans="1:14" ht="12.75" customHeight="1">
      <c r="A49" s="312"/>
      <c r="B49" s="313"/>
      <c r="C49" s="313"/>
      <c r="D49" s="327" t="s">
        <v>557</v>
      </c>
      <c r="E49" s="318" t="s">
        <v>671</v>
      </c>
      <c r="F49" s="328"/>
      <c r="G49" s="316">
        <f t="shared" si="16"/>
        <v>43</v>
      </c>
      <c r="H49" s="739">
        <f aca="true" t="shared" si="29" ref="H49:M49">+H10+H20+H27</f>
        <v>1446</v>
      </c>
      <c r="I49" s="740">
        <f t="shared" si="29"/>
        <v>1446</v>
      </c>
      <c r="J49" s="739">
        <f t="shared" si="29"/>
        <v>0</v>
      </c>
      <c r="K49" s="740">
        <f t="shared" si="29"/>
        <v>0</v>
      </c>
      <c r="L49" s="739">
        <f t="shared" si="29"/>
        <v>1446</v>
      </c>
      <c r="M49" s="741">
        <f t="shared" si="29"/>
        <v>1446</v>
      </c>
      <c r="N49" s="326"/>
    </row>
    <row r="50" spans="1:14" ht="12.75" customHeight="1">
      <c r="A50" s="312"/>
      <c r="B50" s="313"/>
      <c r="C50" s="313"/>
      <c r="D50" s="313"/>
      <c r="E50" s="318" t="s">
        <v>640</v>
      </c>
      <c r="F50" s="328"/>
      <c r="G50" s="316">
        <f t="shared" si="16"/>
        <v>44</v>
      </c>
      <c r="H50" s="739">
        <f aca="true" t="shared" si="30" ref="H50:M50">+H13+H23+H30</f>
        <v>122834</v>
      </c>
      <c r="I50" s="740">
        <f t="shared" si="30"/>
        <v>122834</v>
      </c>
      <c r="J50" s="739">
        <f t="shared" si="30"/>
        <v>500</v>
      </c>
      <c r="K50" s="740">
        <f t="shared" si="30"/>
        <v>500</v>
      </c>
      <c r="L50" s="739">
        <f t="shared" si="30"/>
        <v>123334</v>
      </c>
      <c r="M50" s="741">
        <f t="shared" si="30"/>
        <v>123334</v>
      </c>
      <c r="N50" s="326"/>
    </row>
    <row r="51" spans="1:14" ht="12.75" customHeight="1">
      <c r="A51" s="312"/>
      <c r="B51" s="313"/>
      <c r="C51" s="313"/>
      <c r="D51" s="327"/>
      <c r="E51" s="318" t="s">
        <v>641</v>
      </c>
      <c r="F51" s="328"/>
      <c r="G51" s="316">
        <f t="shared" si="16"/>
        <v>45</v>
      </c>
      <c r="H51" s="739">
        <f aca="true" t="shared" si="31" ref="H51:M51">+H33</f>
        <v>2350</v>
      </c>
      <c r="I51" s="740">
        <f t="shared" si="31"/>
        <v>2350</v>
      </c>
      <c r="J51" s="739">
        <f t="shared" si="31"/>
        <v>0</v>
      </c>
      <c r="K51" s="740">
        <f t="shared" si="31"/>
        <v>0</v>
      </c>
      <c r="L51" s="739">
        <f t="shared" si="31"/>
        <v>2350</v>
      </c>
      <c r="M51" s="741">
        <f t="shared" si="31"/>
        <v>2350</v>
      </c>
      <c r="N51" s="326"/>
    </row>
    <row r="52" spans="1:14" ht="12.75" customHeight="1">
      <c r="A52" s="308"/>
      <c r="B52" s="309"/>
      <c r="C52" s="322"/>
      <c r="D52" s="309" t="s">
        <v>642</v>
      </c>
      <c r="E52" s="309"/>
      <c r="F52" s="310"/>
      <c r="G52" s="376">
        <f t="shared" si="16"/>
        <v>46</v>
      </c>
      <c r="H52" s="736">
        <f aca="true" t="shared" si="32" ref="H52:M52">+H53+H54+H55</f>
        <v>8040</v>
      </c>
      <c r="I52" s="737">
        <f t="shared" si="32"/>
        <v>8040</v>
      </c>
      <c r="J52" s="736">
        <f t="shared" si="32"/>
        <v>0</v>
      </c>
      <c r="K52" s="737">
        <f t="shared" si="32"/>
        <v>0</v>
      </c>
      <c r="L52" s="736">
        <f t="shared" si="32"/>
        <v>8040</v>
      </c>
      <c r="M52" s="738">
        <f t="shared" si="32"/>
        <v>8040</v>
      </c>
      <c r="N52" s="329"/>
    </row>
    <row r="53" spans="1:14" ht="12.75" customHeight="1">
      <c r="A53" s="323"/>
      <c r="B53" s="318"/>
      <c r="C53" s="324"/>
      <c r="D53" s="327" t="s">
        <v>557</v>
      </c>
      <c r="E53" s="318" t="s">
        <v>672</v>
      </c>
      <c r="F53" s="325"/>
      <c r="G53" s="379">
        <f t="shared" si="16"/>
        <v>47</v>
      </c>
      <c r="H53" s="739">
        <f aca="true" t="shared" si="33" ref="H53:M53">+H11+H21+H28</f>
        <v>0</v>
      </c>
      <c r="I53" s="740">
        <f t="shared" si="33"/>
        <v>0</v>
      </c>
      <c r="J53" s="739">
        <f t="shared" si="33"/>
        <v>0</v>
      </c>
      <c r="K53" s="740">
        <f t="shared" si="33"/>
        <v>0</v>
      </c>
      <c r="L53" s="739">
        <f t="shared" si="33"/>
        <v>0</v>
      </c>
      <c r="M53" s="741">
        <f t="shared" si="33"/>
        <v>0</v>
      </c>
      <c r="N53" s="317"/>
    </row>
    <row r="54" spans="1:14" ht="12.75" customHeight="1">
      <c r="A54" s="323"/>
      <c r="B54" s="318"/>
      <c r="C54" s="324"/>
      <c r="D54" s="313"/>
      <c r="E54" s="318" t="s">
        <v>643</v>
      </c>
      <c r="F54" s="325"/>
      <c r="G54" s="379">
        <f t="shared" si="16"/>
        <v>48</v>
      </c>
      <c r="H54" s="739">
        <f aca="true" t="shared" si="34" ref="H54:M54">+H17+H24+H31</f>
        <v>8040</v>
      </c>
      <c r="I54" s="740">
        <f t="shared" si="34"/>
        <v>8040</v>
      </c>
      <c r="J54" s="739">
        <f t="shared" si="34"/>
        <v>0</v>
      </c>
      <c r="K54" s="740">
        <f t="shared" si="34"/>
        <v>0</v>
      </c>
      <c r="L54" s="739">
        <f t="shared" si="34"/>
        <v>8040</v>
      </c>
      <c r="M54" s="741">
        <f t="shared" si="34"/>
        <v>8040</v>
      </c>
      <c r="N54" s="317"/>
    </row>
    <row r="55" spans="1:14" ht="12.75" customHeight="1" thickBot="1">
      <c r="A55" s="330"/>
      <c r="B55" s="331"/>
      <c r="C55" s="331"/>
      <c r="D55" s="331"/>
      <c r="E55" s="332" t="s">
        <v>644</v>
      </c>
      <c r="F55" s="333"/>
      <c r="G55" s="334">
        <f t="shared" si="16"/>
        <v>49</v>
      </c>
      <c r="H55" s="742">
        <f aca="true" t="shared" si="35" ref="H55:M55">+H34</f>
        <v>0</v>
      </c>
      <c r="I55" s="743">
        <f t="shared" si="35"/>
        <v>0</v>
      </c>
      <c r="J55" s="742">
        <f t="shared" si="35"/>
        <v>0</v>
      </c>
      <c r="K55" s="743">
        <f t="shared" si="35"/>
        <v>0</v>
      </c>
      <c r="L55" s="742">
        <f t="shared" si="35"/>
        <v>0</v>
      </c>
      <c r="M55" s="744">
        <f t="shared" si="35"/>
        <v>0</v>
      </c>
      <c r="N55" s="329"/>
    </row>
    <row r="56" spans="1:13" ht="13.5">
      <c r="A56" s="294"/>
      <c r="B56" s="294"/>
      <c r="C56" s="294"/>
      <c r="D56" s="294"/>
      <c r="E56" s="294"/>
      <c r="F56" s="294"/>
      <c r="G56" s="296"/>
      <c r="H56" s="294"/>
      <c r="I56" s="294"/>
      <c r="J56" s="294"/>
      <c r="K56" s="294"/>
      <c r="L56" s="294"/>
      <c r="M56" s="294"/>
    </row>
    <row r="57" spans="1:13" ht="13.5">
      <c r="A57" s="294" t="s">
        <v>486</v>
      </c>
      <c r="B57" s="294"/>
      <c r="C57" s="294"/>
      <c r="D57" s="295"/>
      <c r="E57" s="295"/>
      <c r="F57" s="294"/>
      <c r="G57" s="296"/>
      <c r="H57" s="294"/>
      <c r="I57" s="294"/>
      <c r="J57" s="294"/>
      <c r="K57" s="294"/>
      <c r="L57" s="294"/>
      <c r="M57" s="294"/>
    </row>
    <row r="58" spans="1:14" ht="30.75" customHeight="1">
      <c r="A58" s="1216" t="s">
        <v>667</v>
      </c>
      <c r="B58" s="1216"/>
      <c r="C58" s="1216"/>
      <c r="D58" s="1216"/>
      <c r="E58" s="1216"/>
      <c r="F58" s="1216"/>
      <c r="G58" s="1216"/>
      <c r="H58" s="1216"/>
      <c r="I58" s="1216"/>
      <c r="J58" s="1216"/>
      <c r="K58" s="1216"/>
      <c r="L58" s="1216"/>
      <c r="M58" s="1216"/>
      <c r="N58" s="1216"/>
    </row>
    <row r="59" spans="1:14" ht="42.75" customHeight="1">
      <c r="A59" s="1216" t="s">
        <v>669</v>
      </c>
      <c r="B59" s="1216"/>
      <c r="C59" s="1216"/>
      <c r="D59" s="1216"/>
      <c r="E59" s="1216"/>
      <c r="F59" s="1216"/>
      <c r="G59" s="1216"/>
      <c r="H59" s="1216"/>
      <c r="I59" s="1216"/>
      <c r="J59" s="1216"/>
      <c r="K59" s="1216"/>
      <c r="L59" s="1216"/>
      <c r="M59" s="1216"/>
      <c r="N59" s="1216"/>
    </row>
    <row r="60" spans="1:14" ht="17.25" customHeight="1">
      <c r="A60" s="1216" t="s">
        <v>748</v>
      </c>
      <c r="B60" s="1216"/>
      <c r="C60" s="1216"/>
      <c r="D60" s="1216"/>
      <c r="E60" s="1216"/>
      <c r="F60" s="1216"/>
      <c r="G60" s="1216"/>
      <c r="H60" s="1216"/>
      <c r="I60" s="1216"/>
      <c r="J60" s="1216"/>
      <c r="K60" s="1216"/>
      <c r="L60" s="1216"/>
      <c r="M60" s="1216"/>
      <c r="N60" s="1216"/>
    </row>
    <row r="61" spans="1:13" ht="15.75" customHeight="1">
      <c r="A61" s="430" t="s">
        <v>749</v>
      </c>
      <c r="B61" s="294"/>
      <c r="C61" s="294"/>
      <c r="D61" s="294"/>
      <c r="E61" s="294"/>
      <c r="F61" s="294"/>
      <c r="G61" s="296"/>
      <c r="H61" s="294"/>
      <c r="I61" s="294"/>
      <c r="J61" s="294"/>
      <c r="K61" s="294"/>
      <c r="L61" s="294"/>
      <c r="M61" s="294"/>
    </row>
    <row r="62" spans="1:13" ht="13.5">
      <c r="A62" s="294"/>
      <c r="B62" s="294"/>
      <c r="C62" s="294"/>
      <c r="D62" s="294"/>
      <c r="E62" s="294"/>
      <c r="F62" s="294"/>
      <c r="G62" s="296"/>
      <c r="H62" s="294"/>
      <c r="I62" s="294"/>
      <c r="J62" s="294"/>
      <c r="K62" s="294"/>
      <c r="L62" s="294"/>
      <c r="M62" s="294"/>
    </row>
    <row r="63" spans="1:13" ht="13.5">
      <c r="A63" s="294" t="s">
        <v>976</v>
      </c>
      <c r="B63" s="294"/>
      <c r="C63" s="294"/>
      <c r="D63" s="294"/>
      <c r="E63" s="294"/>
      <c r="F63" s="294"/>
      <c r="G63" s="296"/>
      <c r="H63" s="295"/>
      <c r="I63" s="295"/>
      <c r="J63" s="295"/>
      <c r="K63" s="294"/>
      <c r="L63" s="294"/>
      <c r="M63" s="294"/>
    </row>
    <row r="64" spans="1:13" ht="13.5">
      <c r="A64" s="294" t="s">
        <v>1259</v>
      </c>
      <c r="B64" s="294"/>
      <c r="C64" s="294"/>
      <c r="D64" s="294"/>
      <c r="E64" s="294"/>
      <c r="F64" s="294"/>
      <c r="G64" s="296"/>
      <c r="H64" s="295"/>
      <c r="I64" s="295"/>
      <c r="J64" s="295"/>
      <c r="K64" s="294"/>
      <c r="L64" s="294"/>
      <c r="M64" s="294"/>
    </row>
    <row r="65" spans="1:10" ht="13.5">
      <c r="A65" s="16" t="s">
        <v>1260</v>
      </c>
      <c r="B65" s="294"/>
      <c r="C65" s="294"/>
      <c r="D65" s="294"/>
      <c r="E65" s="294"/>
      <c r="F65" s="294"/>
      <c r="G65" s="296"/>
      <c r="H65" s="295"/>
      <c r="I65" s="295"/>
      <c r="J65" s="295"/>
    </row>
    <row r="66" spans="1:10" ht="13.5">
      <c r="A66" s="16" t="s">
        <v>1261</v>
      </c>
      <c r="H66" s="91"/>
      <c r="I66" s="91"/>
      <c r="J66" s="91"/>
    </row>
    <row r="67" spans="8:10" ht="13.5">
      <c r="H67" s="91"/>
      <c r="I67" s="91"/>
      <c r="J67" s="91"/>
    </row>
    <row r="68" spans="1:10" ht="14.25">
      <c r="A68" s="1059"/>
      <c r="B68" s="409"/>
      <c r="C68" s="409"/>
      <c r="D68" s="409"/>
      <c r="E68" s="409"/>
      <c r="F68" s="409"/>
      <c r="G68" s="409"/>
      <c r="H68" s="409"/>
      <c r="I68" s="409"/>
      <c r="J68" s="409"/>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rgb="FFFFFF00"/>
  </sheetPr>
  <dimension ref="A1:P92"/>
  <sheetViews>
    <sheetView zoomScale="89" zoomScaleNormal="89" zoomScalePageLayoutView="0" workbookViewId="0" topLeftCell="A25">
      <selection activeCell="A36" sqref="A36:P36"/>
    </sheetView>
  </sheetViews>
  <sheetFormatPr defaultColWidth="10.57421875" defaultRowHeight="15"/>
  <cols>
    <col min="1" max="1" width="4.28125" style="128" customWidth="1"/>
    <col min="2" max="2" width="6.7109375" style="128" customWidth="1"/>
    <col min="3" max="3" width="49.421875" style="128" customWidth="1"/>
    <col min="4" max="4" width="12.28125" style="128" customWidth="1"/>
    <col min="5" max="6" width="10.8515625" style="128" customWidth="1"/>
    <col min="7" max="8" width="11.28125" style="128" customWidth="1"/>
    <col min="9" max="9" width="11.57421875" style="128" customWidth="1"/>
    <col min="10" max="10" width="9.7109375" style="128" customWidth="1"/>
    <col min="11" max="11" width="10.00390625" style="128" customWidth="1"/>
    <col min="12" max="12" width="10.140625" style="128" customWidth="1"/>
    <col min="13" max="13" width="13.7109375" style="128" customWidth="1"/>
    <col min="14" max="14" width="1.7109375" style="128" customWidth="1"/>
    <col min="15" max="15" width="11.28125" style="128" customWidth="1"/>
    <col min="16" max="16" width="12.00390625" style="128" customWidth="1"/>
    <col min="17" max="249" width="9.140625" style="128" customWidth="1"/>
    <col min="250" max="250" width="59.7109375" style="128" customWidth="1"/>
    <col min="251" max="16384" width="10.57421875" style="128" customWidth="1"/>
  </cols>
  <sheetData>
    <row r="1" ht="15">
      <c r="A1" s="349" t="s">
        <v>719</v>
      </c>
    </row>
    <row r="2" spans="1:3" ht="15">
      <c r="A2" s="349"/>
      <c r="C2" s="132" t="s">
        <v>678</v>
      </c>
    </row>
    <row r="3" ht="13.5" customHeight="1" thickBot="1">
      <c r="P3" s="363" t="s">
        <v>359</v>
      </c>
    </row>
    <row r="4" spans="1:16" ht="39" customHeight="1">
      <c r="A4" s="1225" t="s">
        <v>339</v>
      </c>
      <c r="B4" s="1237" t="s">
        <v>579</v>
      </c>
      <c r="C4" s="1238"/>
      <c r="D4" s="1243" t="s">
        <v>544</v>
      </c>
      <c r="E4" s="1234"/>
      <c r="F4" s="1234" t="s">
        <v>545</v>
      </c>
      <c r="G4" s="1234"/>
      <c r="H4" s="1234" t="s">
        <v>546</v>
      </c>
      <c r="I4" s="1234"/>
      <c r="J4" s="1231" t="s">
        <v>690</v>
      </c>
      <c r="K4" s="1232"/>
      <c r="L4" s="1233"/>
      <c r="M4" s="1220" t="s">
        <v>551</v>
      </c>
      <c r="N4" s="132"/>
      <c r="O4" s="1246" t="s">
        <v>688</v>
      </c>
      <c r="P4" s="1244" t="s">
        <v>547</v>
      </c>
    </row>
    <row r="5" spans="1:16" ht="13.5" customHeight="1">
      <c r="A5" s="1226"/>
      <c r="B5" s="1239"/>
      <c r="C5" s="1240"/>
      <c r="D5" s="350" t="s">
        <v>580</v>
      </c>
      <c r="E5" s="282" t="s">
        <v>581</v>
      </c>
      <c r="F5" s="342" t="s">
        <v>488</v>
      </c>
      <c r="G5" s="282" t="s">
        <v>493</v>
      </c>
      <c r="H5" s="342" t="s">
        <v>488</v>
      </c>
      <c r="I5" s="282" t="s">
        <v>493</v>
      </c>
      <c r="J5" s="351" t="s">
        <v>565</v>
      </c>
      <c r="K5" s="351" t="s">
        <v>566</v>
      </c>
      <c r="L5" s="351" t="s">
        <v>567</v>
      </c>
      <c r="M5" s="1221"/>
      <c r="N5" s="132"/>
      <c r="O5" s="1247"/>
      <c r="P5" s="1245"/>
    </row>
    <row r="6" spans="1:16" ht="15" customHeight="1" thickBot="1">
      <c r="A6" s="1227"/>
      <c r="B6" s="1241"/>
      <c r="C6" s="1242"/>
      <c r="D6" s="352" t="s">
        <v>414</v>
      </c>
      <c r="E6" s="284" t="s">
        <v>415</v>
      </c>
      <c r="F6" s="284" t="s">
        <v>416</v>
      </c>
      <c r="G6" s="284" t="s">
        <v>417</v>
      </c>
      <c r="H6" s="284" t="s">
        <v>490</v>
      </c>
      <c r="I6" s="284" t="s">
        <v>491</v>
      </c>
      <c r="J6" s="285" t="s">
        <v>420</v>
      </c>
      <c r="K6" s="353" t="s">
        <v>421</v>
      </c>
      <c r="L6" s="353" t="s">
        <v>422</v>
      </c>
      <c r="M6" s="286" t="s">
        <v>645</v>
      </c>
      <c r="N6" s="132"/>
      <c r="O6" s="343" t="s">
        <v>460</v>
      </c>
      <c r="P6" s="286" t="s">
        <v>568</v>
      </c>
    </row>
    <row r="7" spans="1:16" s="134" customFormat="1" ht="16.5" customHeight="1">
      <c r="A7" s="369">
        <f aca="true" t="shared" si="0" ref="A7:A33">+A6+1</f>
        <v>1</v>
      </c>
      <c r="B7" s="366" t="s">
        <v>492</v>
      </c>
      <c r="C7" s="370"/>
      <c r="D7" s="651">
        <f aca="true" t="shared" si="1" ref="D7:M7">+D8+D17</f>
        <v>122304</v>
      </c>
      <c r="E7" s="651">
        <f t="shared" si="1"/>
        <v>122304</v>
      </c>
      <c r="F7" s="651">
        <f t="shared" si="1"/>
        <v>500</v>
      </c>
      <c r="G7" s="651">
        <f t="shared" si="1"/>
        <v>500</v>
      </c>
      <c r="H7" s="651">
        <f t="shared" si="1"/>
        <v>122804</v>
      </c>
      <c r="I7" s="651">
        <f t="shared" si="1"/>
        <v>122804</v>
      </c>
      <c r="J7" s="651">
        <f t="shared" si="1"/>
        <v>132</v>
      </c>
      <c r="K7" s="651">
        <f t="shared" si="1"/>
        <v>3524</v>
      </c>
      <c r="L7" s="651">
        <f t="shared" si="1"/>
        <v>963</v>
      </c>
      <c r="M7" s="654">
        <f t="shared" si="1"/>
        <v>0</v>
      </c>
      <c r="N7" s="655"/>
      <c r="O7" s="650">
        <f>+O8+O17</f>
        <v>0</v>
      </c>
      <c r="P7" s="654">
        <f>+P8+P17</f>
        <v>122804</v>
      </c>
    </row>
    <row r="8" spans="1:16" s="132" customFormat="1" ht="14.25" customHeight="1">
      <c r="A8" s="365">
        <f t="shared" si="0"/>
        <v>2</v>
      </c>
      <c r="B8" s="1228" t="s">
        <v>655</v>
      </c>
      <c r="C8" s="1229"/>
      <c r="D8" s="657">
        <f aca="true" t="shared" si="2" ref="D8:M8">SUM(D9:D16)</f>
        <v>120494</v>
      </c>
      <c r="E8" s="657">
        <f t="shared" si="2"/>
        <v>120494</v>
      </c>
      <c r="F8" s="657">
        <f t="shared" si="2"/>
        <v>320</v>
      </c>
      <c r="G8" s="657">
        <f t="shared" si="2"/>
        <v>320</v>
      </c>
      <c r="H8" s="657">
        <f t="shared" si="2"/>
        <v>120814</v>
      </c>
      <c r="I8" s="657">
        <f t="shared" si="2"/>
        <v>120814</v>
      </c>
      <c r="J8" s="657">
        <f t="shared" si="2"/>
        <v>132</v>
      </c>
      <c r="K8" s="657">
        <f t="shared" si="2"/>
        <v>3524</v>
      </c>
      <c r="L8" s="657">
        <f t="shared" si="2"/>
        <v>963</v>
      </c>
      <c r="M8" s="660">
        <f t="shared" si="2"/>
        <v>0</v>
      </c>
      <c r="N8" s="666"/>
      <c r="O8" s="656">
        <f>SUM(O9:O16)</f>
        <v>0</v>
      </c>
      <c r="P8" s="660">
        <f>SUM(P9:P16)</f>
        <v>120814</v>
      </c>
    </row>
    <row r="9" spans="1:16" ht="12.75" customHeight="1">
      <c r="A9" s="371">
        <f t="shared" si="0"/>
        <v>3</v>
      </c>
      <c r="B9" s="354" t="s">
        <v>766</v>
      </c>
      <c r="C9" s="355" t="s">
        <v>767</v>
      </c>
      <c r="D9" s="662">
        <v>111204</v>
      </c>
      <c r="E9" s="662">
        <v>111204</v>
      </c>
      <c r="F9" s="662"/>
      <c r="G9" s="662"/>
      <c r="H9" s="662">
        <f aca="true" t="shared" si="3" ref="H9:H32">+D9+F9</f>
        <v>111204</v>
      </c>
      <c r="I9" s="662">
        <f aca="true" t="shared" si="4" ref="I9:I32">+E9+G9</f>
        <v>111204</v>
      </c>
      <c r="J9" s="662"/>
      <c r="K9" s="662">
        <v>3514</v>
      </c>
      <c r="L9" s="662"/>
      <c r="M9" s="665">
        <f aca="true" t="shared" si="5" ref="M9:M32">+H9-I9</f>
        <v>0</v>
      </c>
      <c r="N9" s="724"/>
      <c r="O9" s="661"/>
      <c r="P9" s="665">
        <f aca="true" t="shared" si="6" ref="P9:P32">+I9+O9</f>
        <v>111204</v>
      </c>
    </row>
    <row r="10" spans="1:16" ht="12.75" customHeight="1">
      <c r="A10" s="371">
        <f>A9+1</f>
        <v>4</v>
      </c>
      <c r="B10" s="354" t="s">
        <v>569</v>
      </c>
      <c r="C10" s="355" t="s">
        <v>570</v>
      </c>
      <c r="D10" s="662">
        <v>2295</v>
      </c>
      <c r="E10" s="662">
        <v>2295</v>
      </c>
      <c r="F10" s="662"/>
      <c r="G10" s="662"/>
      <c r="H10" s="662">
        <f t="shared" si="3"/>
        <v>2295</v>
      </c>
      <c r="I10" s="662">
        <f t="shared" si="4"/>
        <v>2295</v>
      </c>
      <c r="J10" s="662"/>
      <c r="K10" s="662">
        <v>10</v>
      </c>
      <c r="L10" s="662"/>
      <c r="M10" s="665">
        <f t="shared" si="5"/>
        <v>0</v>
      </c>
      <c r="N10" s="724"/>
      <c r="O10" s="661"/>
      <c r="P10" s="665">
        <f t="shared" si="6"/>
        <v>2295</v>
      </c>
    </row>
    <row r="11" spans="1:16" ht="12.75" customHeight="1">
      <c r="A11" s="371">
        <f t="shared" si="0"/>
        <v>5</v>
      </c>
      <c r="B11" s="432" t="s">
        <v>571</v>
      </c>
      <c r="C11" s="433" t="s">
        <v>768</v>
      </c>
      <c r="D11" s="662">
        <v>1190</v>
      </c>
      <c r="E11" s="662">
        <v>1190</v>
      </c>
      <c r="F11" s="662"/>
      <c r="G11" s="662"/>
      <c r="H11" s="662">
        <f t="shared" si="3"/>
        <v>1190</v>
      </c>
      <c r="I11" s="662">
        <f t="shared" si="4"/>
        <v>1190</v>
      </c>
      <c r="J11" s="662"/>
      <c r="K11" s="662"/>
      <c r="L11" s="662">
        <v>417</v>
      </c>
      <c r="M11" s="665">
        <f t="shared" si="5"/>
        <v>0</v>
      </c>
      <c r="N11" s="724"/>
      <c r="O11" s="661"/>
      <c r="P11" s="665">
        <f t="shared" si="6"/>
        <v>1190</v>
      </c>
    </row>
    <row r="12" spans="1:16" ht="13.5" customHeight="1">
      <c r="A12" s="371">
        <f t="shared" si="0"/>
        <v>6</v>
      </c>
      <c r="B12" s="354" t="s">
        <v>572</v>
      </c>
      <c r="C12" s="355" t="s">
        <v>573</v>
      </c>
      <c r="D12" s="662"/>
      <c r="E12" s="662"/>
      <c r="F12" s="662"/>
      <c r="G12" s="662"/>
      <c r="H12" s="662">
        <f>+D12+F12</f>
        <v>0</v>
      </c>
      <c r="I12" s="662">
        <f t="shared" si="4"/>
        <v>0</v>
      </c>
      <c r="J12" s="662"/>
      <c r="K12" s="662"/>
      <c r="L12" s="662"/>
      <c r="M12" s="665">
        <f t="shared" si="5"/>
        <v>0</v>
      </c>
      <c r="N12" s="724"/>
      <c r="O12" s="661"/>
      <c r="P12" s="665">
        <f t="shared" si="6"/>
        <v>0</v>
      </c>
    </row>
    <row r="13" spans="1:16" ht="13.5" customHeight="1">
      <c r="A13" s="371">
        <f t="shared" si="0"/>
        <v>7</v>
      </c>
      <c r="B13" s="354" t="s">
        <v>576</v>
      </c>
      <c r="C13" s="355" t="s">
        <v>772</v>
      </c>
      <c r="D13" s="662">
        <v>4168</v>
      </c>
      <c r="E13" s="662">
        <v>4168</v>
      </c>
      <c r="F13" s="662">
        <v>320</v>
      </c>
      <c r="G13" s="662">
        <v>320</v>
      </c>
      <c r="H13" s="662">
        <f>+D13+F13</f>
        <v>4488</v>
      </c>
      <c r="I13" s="662">
        <v>4488</v>
      </c>
      <c r="J13" s="662">
        <v>132</v>
      </c>
      <c r="K13" s="662"/>
      <c r="L13" s="662">
        <v>546</v>
      </c>
      <c r="M13" s="665">
        <f t="shared" si="5"/>
        <v>0</v>
      </c>
      <c r="N13" s="724"/>
      <c r="O13" s="661"/>
      <c r="P13" s="665">
        <f t="shared" si="6"/>
        <v>4488</v>
      </c>
    </row>
    <row r="14" spans="1:16" ht="12.75" customHeight="1">
      <c r="A14" s="371">
        <f t="shared" si="0"/>
        <v>8</v>
      </c>
      <c r="B14" s="354" t="s">
        <v>769</v>
      </c>
      <c r="C14" s="356" t="s">
        <v>574</v>
      </c>
      <c r="D14" s="662">
        <v>55</v>
      </c>
      <c r="E14" s="662">
        <v>55</v>
      </c>
      <c r="F14" s="662"/>
      <c r="G14" s="662"/>
      <c r="H14" s="662">
        <f t="shared" si="3"/>
        <v>55</v>
      </c>
      <c r="I14" s="662">
        <f t="shared" si="4"/>
        <v>55</v>
      </c>
      <c r="J14" s="662"/>
      <c r="K14" s="662"/>
      <c r="L14" s="662"/>
      <c r="M14" s="665">
        <f t="shared" si="5"/>
        <v>0</v>
      </c>
      <c r="N14" s="724"/>
      <c r="O14" s="661"/>
      <c r="P14" s="665">
        <f t="shared" si="6"/>
        <v>55</v>
      </c>
    </row>
    <row r="15" spans="1:16" ht="12.75" customHeight="1">
      <c r="A15" s="371">
        <f t="shared" si="0"/>
        <v>9</v>
      </c>
      <c r="B15" s="357" t="s">
        <v>770</v>
      </c>
      <c r="C15" s="358" t="s">
        <v>575</v>
      </c>
      <c r="D15" s="662">
        <v>1377</v>
      </c>
      <c r="E15" s="662">
        <v>1377</v>
      </c>
      <c r="F15" s="662"/>
      <c r="G15" s="662"/>
      <c r="H15" s="662">
        <f t="shared" si="3"/>
        <v>1377</v>
      </c>
      <c r="I15" s="662">
        <f t="shared" si="4"/>
        <v>1377</v>
      </c>
      <c r="J15" s="662"/>
      <c r="K15" s="662"/>
      <c r="L15" s="662"/>
      <c r="M15" s="665">
        <f t="shared" si="5"/>
        <v>0</v>
      </c>
      <c r="N15" s="724"/>
      <c r="O15" s="661"/>
      <c r="P15" s="665">
        <f t="shared" si="6"/>
        <v>1377</v>
      </c>
    </row>
    <row r="16" spans="1:16" ht="12.75" customHeight="1">
      <c r="A16" s="371">
        <f t="shared" si="0"/>
        <v>10</v>
      </c>
      <c r="B16" s="357"/>
      <c r="C16" s="852" t="s">
        <v>979</v>
      </c>
      <c r="D16" s="662">
        <v>205</v>
      </c>
      <c r="E16" s="662">
        <v>205</v>
      </c>
      <c r="F16" s="662"/>
      <c r="G16" s="662"/>
      <c r="H16" s="662">
        <f t="shared" si="3"/>
        <v>205</v>
      </c>
      <c r="I16" s="662">
        <f t="shared" si="4"/>
        <v>205</v>
      </c>
      <c r="J16" s="662"/>
      <c r="K16" s="662"/>
      <c r="L16" s="662"/>
      <c r="M16" s="665">
        <f t="shared" si="5"/>
        <v>0</v>
      </c>
      <c r="N16" s="724"/>
      <c r="O16" s="661"/>
      <c r="P16" s="665">
        <f t="shared" si="6"/>
        <v>205</v>
      </c>
    </row>
    <row r="17" spans="1:16" s="132" customFormat="1" ht="12.75" customHeight="1">
      <c r="A17" s="365">
        <f t="shared" si="0"/>
        <v>11</v>
      </c>
      <c r="B17" s="1230" t="s">
        <v>656</v>
      </c>
      <c r="C17" s="1224"/>
      <c r="D17" s="657">
        <f aca="true" t="shared" si="7" ref="D17:M17">SUM(D18:D22)</f>
        <v>1810</v>
      </c>
      <c r="E17" s="657">
        <f t="shared" si="7"/>
        <v>1810</v>
      </c>
      <c r="F17" s="657">
        <f t="shared" si="7"/>
        <v>180</v>
      </c>
      <c r="G17" s="657">
        <f t="shared" si="7"/>
        <v>180</v>
      </c>
      <c r="H17" s="657">
        <f t="shared" si="7"/>
        <v>1990</v>
      </c>
      <c r="I17" s="657">
        <f t="shared" si="7"/>
        <v>1990</v>
      </c>
      <c r="J17" s="657">
        <f t="shared" si="7"/>
        <v>0</v>
      </c>
      <c r="K17" s="657">
        <f t="shared" si="7"/>
        <v>0</v>
      </c>
      <c r="L17" s="657">
        <f t="shared" si="7"/>
        <v>0</v>
      </c>
      <c r="M17" s="660">
        <f t="shared" si="7"/>
        <v>0</v>
      </c>
      <c r="N17" s="666"/>
      <c r="O17" s="656">
        <f>SUM(O18:O22)</f>
        <v>0</v>
      </c>
      <c r="P17" s="660">
        <f>SUM(P18:P22)</f>
        <v>1990</v>
      </c>
    </row>
    <row r="18" spans="1:16" s="132" customFormat="1" ht="12.75" customHeight="1">
      <c r="A18" s="447">
        <f>A17+1</f>
        <v>12</v>
      </c>
      <c r="B18" s="432" t="s">
        <v>571</v>
      </c>
      <c r="C18" s="433" t="s">
        <v>768</v>
      </c>
      <c r="D18" s="662">
        <v>171</v>
      </c>
      <c r="E18" s="662">
        <v>171</v>
      </c>
      <c r="F18" s="662"/>
      <c r="G18" s="662"/>
      <c r="H18" s="662">
        <f t="shared" si="3"/>
        <v>171</v>
      </c>
      <c r="I18" s="662">
        <f t="shared" si="4"/>
        <v>171</v>
      </c>
      <c r="J18" s="662"/>
      <c r="K18" s="662"/>
      <c r="L18" s="662"/>
      <c r="M18" s="665">
        <f t="shared" si="5"/>
        <v>0</v>
      </c>
      <c r="N18" s="724"/>
      <c r="O18" s="661"/>
      <c r="P18" s="665">
        <f t="shared" si="6"/>
        <v>171</v>
      </c>
    </row>
    <row r="19" spans="1:16" ht="12.75" customHeight="1">
      <c r="A19" s="371">
        <f>A18+1</f>
        <v>13</v>
      </c>
      <c r="B19" s="354" t="s">
        <v>572</v>
      </c>
      <c r="C19" s="355" t="s">
        <v>573</v>
      </c>
      <c r="D19" s="662"/>
      <c r="E19" s="662"/>
      <c r="F19" s="662"/>
      <c r="G19" s="662"/>
      <c r="H19" s="662">
        <f t="shared" si="3"/>
        <v>0</v>
      </c>
      <c r="I19" s="662">
        <f t="shared" si="4"/>
        <v>0</v>
      </c>
      <c r="J19" s="662"/>
      <c r="K19" s="662"/>
      <c r="L19" s="662"/>
      <c r="M19" s="665">
        <f t="shared" si="5"/>
        <v>0</v>
      </c>
      <c r="N19" s="724"/>
      <c r="O19" s="661"/>
      <c r="P19" s="665">
        <f t="shared" si="6"/>
        <v>0</v>
      </c>
    </row>
    <row r="20" spans="1:16" ht="12.75" customHeight="1">
      <c r="A20" s="371">
        <f>A19+1</f>
        <v>14</v>
      </c>
      <c r="B20" s="354" t="s">
        <v>576</v>
      </c>
      <c r="C20" s="355" t="s">
        <v>890</v>
      </c>
      <c r="D20" s="662">
        <v>1477</v>
      </c>
      <c r="E20" s="662">
        <v>1477</v>
      </c>
      <c r="F20" s="662">
        <v>180</v>
      </c>
      <c r="G20" s="662">
        <v>180</v>
      </c>
      <c r="H20" s="662">
        <f t="shared" si="3"/>
        <v>1657</v>
      </c>
      <c r="I20" s="662">
        <f t="shared" si="4"/>
        <v>1657</v>
      </c>
      <c r="J20" s="662"/>
      <c r="K20" s="662"/>
      <c r="L20" s="662"/>
      <c r="M20" s="665">
        <f t="shared" si="5"/>
        <v>0</v>
      </c>
      <c r="N20" s="724"/>
      <c r="O20" s="661"/>
      <c r="P20" s="665">
        <f t="shared" si="6"/>
        <v>1657</v>
      </c>
    </row>
    <row r="21" spans="1:16" ht="12.75" customHeight="1">
      <c r="A21" s="371">
        <f t="shared" si="0"/>
        <v>15</v>
      </c>
      <c r="B21" s="354" t="s">
        <v>577</v>
      </c>
      <c r="C21" s="355" t="s">
        <v>578</v>
      </c>
      <c r="D21" s="662"/>
      <c r="E21" s="662"/>
      <c r="F21" s="662"/>
      <c r="G21" s="662"/>
      <c r="H21" s="662">
        <f t="shared" si="3"/>
        <v>0</v>
      </c>
      <c r="I21" s="662">
        <f t="shared" si="4"/>
        <v>0</v>
      </c>
      <c r="J21" s="662"/>
      <c r="K21" s="662"/>
      <c r="L21" s="662"/>
      <c r="M21" s="665">
        <f t="shared" si="5"/>
        <v>0</v>
      </c>
      <c r="N21" s="724"/>
      <c r="O21" s="661"/>
      <c r="P21" s="665">
        <f t="shared" si="6"/>
        <v>0</v>
      </c>
    </row>
    <row r="22" spans="1:16" ht="12.75" customHeight="1">
      <c r="A22" s="371">
        <f t="shared" si="0"/>
        <v>16</v>
      </c>
      <c r="B22" s="357"/>
      <c r="C22" s="852" t="s">
        <v>979</v>
      </c>
      <c r="D22" s="662">
        <v>162</v>
      </c>
      <c r="E22" s="662">
        <v>162</v>
      </c>
      <c r="F22" s="662"/>
      <c r="G22" s="662"/>
      <c r="H22" s="662">
        <f t="shared" si="3"/>
        <v>162</v>
      </c>
      <c r="I22" s="662">
        <f t="shared" si="4"/>
        <v>162</v>
      </c>
      <c r="J22" s="662"/>
      <c r="K22" s="662"/>
      <c r="L22" s="662"/>
      <c r="M22" s="665">
        <f t="shared" si="5"/>
        <v>0</v>
      </c>
      <c r="N22" s="724"/>
      <c r="O22" s="661"/>
      <c r="P22" s="665">
        <f t="shared" si="6"/>
        <v>162</v>
      </c>
    </row>
    <row r="23" spans="1:16" s="134" customFormat="1" ht="12.75" customHeight="1">
      <c r="A23" s="369">
        <f t="shared" si="0"/>
        <v>17</v>
      </c>
      <c r="B23" s="1235" t="s">
        <v>588</v>
      </c>
      <c r="C23" s="1236"/>
      <c r="D23" s="673">
        <f>+D24</f>
        <v>350</v>
      </c>
      <c r="E23" s="673">
        <f aca="true" t="shared" si="8" ref="E23:P24">+E24</f>
        <v>350</v>
      </c>
      <c r="F23" s="673">
        <f t="shared" si="8"/>
        <v>0</v>
      </c>
      <c r="G23" s="673">
        <f t="shared" si="8"/>
        <v>0</v>
      </c>
      <c r="H23" s="673">
        <f t="shared" si="8"/>
        <v>350</v>
      </c>
      <c r="I23" s="673">
        <f t="shared" si="8"/>
        <v>350</v>
      </c>
      <c r="J23" s="673">
        <f t="shared" si="8"/>
        <v>0</v>
      </c>
      <c r="K23" s="673">
        <f t="shared" si="8"/>
        <v>0</v>
      </c>
      <c r="L23" s="673">
        <f t="shared" si="8"/>
        <v>0</v>
      </c>
      <c r="M23" s="676">
        <f t="shared" si="8"/>
        <v>0</v>
      </c>
      <c r="N23" s="655"/>
      <c r="O23" s="672">
        <f t="shared" si="8"/>
        <v>0</v>
      </c>
      <c r="P23" s="676">
        <f t="shared" si="8"/>
        <v>350</v>
      </c>
    </row>
    <row r="24" spans="1:16" s="136" customFormat="1" ht="12.75" customHeight="1">
      <c r="A24" s="365">
        <f t="shared" si="0"/>
        <v>18</v>
      </c>
      <c r="B24" s="1223" t="s">
        <v>657</v>
      </c>
      <c r="C24" s="1224"/>
      <c r="D24" s="657">
        <f>+D25</f>
        <v>350</v>
      </c>
      <c r="E24" s="657">
        <f t="shared" si="8"/>
        <v>350</v>
      </c>
      <c r="F24" s="657">
        <f t="shared" si="8"/>
        <v>0</v>
      </c>
      <c r="G24" s="657">
        <f t="shared" si="8"/>
        <v>0</v>
      </c>
      <c r="H24" s="657">
        <f t="shared" si="8"/>
        <v>350</v>
      </c>
      <c r="I24" s="657">
        <f t="shared" si="8"/>
        <v>350</v>
      </c>
      <c r="J24" s="657">
        <f t="shared" si="8"/>
        <v>0</v>
      </c>
      <c r="K24" s="657">
        <f t="shared" si="8"/>
        <v>0</v>
      </c>
      <c r="L24" s="657">
        <f t="shared" si="8"/>
        <v>0</v>
      </c>
      <c r="M24" s="660">
        <f t="shared" si="8"/>
        <v>0</v>
      </c>
      <c r="N24" s="666"/>
      <c r="O24" s="656">
        <f t="shared" si="8"/>
        <v>0</v>
      </c>
      <c r="P24" s="660">
        <f t="shared" si="8"/>
        <v>350</v>
      </c>
    </row>
    <row r="25" spans="1:16" ht="12.75" customHeight="1">
      <c r="A25" s="371">
        <f t="shared" si="0"/>
        <v>19</v>
      </c>
      <c r="B25" s="354"/>
      <c r="C25" s="852" t="s">
        <v>980</v>
      </c>
      <c r="D25" s="662">
        <v>350</v>
      </c>
      <c r="E25" s="662">
        <v>350</v>
      </c>
      <c r="F25" s="662"/>
      <c r="G25" s="662"/>
      <c r="H25" s="662">
        <f t="shared" si="3"/>
        <v>350</v>
      </c>
      <c r="I25" s="662">
        <f t="shared" si="4"/>
        <v>350</v>
      </c>
      <c r="J25" s="662"/>
      <c r="K25" s="662"/>
      <c r="L25" s="662"/>
      <c r="M25" s="665">
        <f t="shared" si="5"/>
        <v>0</v>
      </c>
      <c r="N25" s="724"/>
      <c r="O25" s="661"/>
      <c r="P25" s="665">
        <f t="shared" si="6"/>
        <v>350</v>
      </c>
    </row>
    <row r="26" spans="1:16" ht="12.75" customHeight="1">
      <c r="A26" s="369">
        <f t="shared" si="0"/>
        <v>20</v>
      </c>
      <c r="B26" s="1235" t="s">
        <v>586</v>
      </c>
      <c r="C26" s="1236"/>
      <c r="D26" s="673">
        <f>+D27</f>
        <v>180</v>
      </c>
      <c r="E26" s="673">
        <f aca="true" t="shared" si="9" ref="E26:P27">+E27</f>
        <v>180</v>
      </c>
      <c r="F26" s="673">
        <f t="shared" si="9"/>
        <v>0</v>
      </c>
      <c r="G26" s="673">
        <f t="shared" si="9"/>
        <v>0</v>
      </c>
      <c r="H26" s="673">
        <f t="shared" si="9"/>
        <v>180</v>
      </c>
      <c r="I26" s="673">
        <f t="shared" si="9"/>
        <v>180</v>
      </c>
      <c r="J26" s="673">
        <f t="shared" si="9"/>
        <v>0</v>
      </c>
      <c r="K26" s="673">
        <f t="shared" si="9"/>
        <v>0</v>
      </c>
      <c r="L26" s="673">
        <f t="shared" si="9"/>
        <v>0</v>
      </c>
      <c r="M26" s="676">
        <f t="shared" si="9"/>
        <v>0</v>
      </c>
      <c r="N26" s="655"/>
      <c r="O26" s="672">
        <f t="shared" si="9"/>
        <v>0</v>
      </c>
      <c r="P26" s="676">
        <f t="shared" si="9"/>
        <v>180</v>
      </c>
    </row>
    <row r="27" spans="1:16" ht="12.75" customHeight="1">
      <c r="A27" s="365">
        <f t="shared" si="0"/>
        <v>21</v>
      </c>
      <c r="B27" s="1223" t="s">
        <v>657</v>
      </c>
      <c r="C27" s="1224"/>
      <c r="D27" s="657">
        <f>+D28</f>
        <v>180</v>
      </c>
      <c r="E27" s="657">
        <f t="shared" si="9"/>
        <v>180</v>
      </c>
      <c r="F27" s="657">
        <f t="shared" si="9"/>
        <v>0</v>
      </c>
      <c r="G27" s="657">
        <f t="shared" si="9"/>
        <v>0</v>
      </c>
      <c r="H27" s="657">
        <f t="shared" si="9"/>
        <v>180</v>
      </c>
      <c r="I27" s="657">
        <f t="shared" si="9"/>
        <v>180</v>
      </c>
      <c r="J27" s="657">
        <f t="shared" si="9"/>
        <v>0</v>
      </c>
      <c r="K27" s="657">
        <f t="shared" si="9"/>
        <v>0</v>
      </c>
      <c r="L27" s="657">
        <f t="shared" si="9"/>
        <v>0</v>
      </c>
      <c r="M27" s="660">
        <f t="shared" si="9"/>
        <v>0</v>
      </c>
      <c r="N27" s="666"/>
      <c r="O27" s="656">
        <f t="shared" si="9"/>
        <v>0</v>
      </c>
      <c r="P27" s="660">
        <f t="shared" si="9"/>
        <v>180</v>
      </c>
    </row>
    <row r="28" spans="1:16" ht="12.75" customHeight="1">
      <c r="A28" s="371">
        <f t="shared" si="0"/>
        <v>22</v>
      </c>
      <c r="B28" s="374"/>
      <c r="C28" s="852" t="s">
        <v>981</v>
      </c>
      <c r="D28" s="662">
        <v>180</v>
      </c>
      <c r="E28" s="662">
        <v>180</v>
      </c>
      <c r="F28" s="662"/>
      <c r="G28" s="662"/>
      <c r="H28" s="662">
        <f t="shared" si="3"/>
        <v>180</v>
      </c>
      <c r="I28" s="662">
        <f t="shared" si="4"/>
        <v>180</v>
      </c>
      <c r="J28" s="662"/>
      <c r="K28" s="662"/>
      <c r="L28" s="662"/>
      <c r="M28" s="665">
        <f t="shared" si="5"/>
        <v>0</v>
      </c>
      <c r="N28" s="725"/>
      <c r="O28" s="661"/>
      <c r="P28" s="665">
        <f t="shared" si="6"/>
        <v>180</v>
      </c>
    </row>
    <row r="29" spans="1:16" ht="12.75" customHeight="1">
      <c r="A29" s="369">
        <f t="shared" si="0"/>
        <v>23</v>
      </c>
      <c r="B29" s="1235" t="s">
        <v>589</v>
      </c>
      <c r="C29" s="1236"/>
      <c r="D29" s="673">
        <f>+D30</f>
        <v>2350</v>
      </c>
      <c r="E29" s="673">
        <f aca="true" t="shared" si="10" ref="E29:P29">+E30</f>
        <v>2350</v>
      </c>
      <c r="F29" s="673">
        <f t="shared" si="10"/>
        <v>0</v>
      </c>
      <c r="G29" s="673">
        <f t="shared" si="10"/>
        <v>0</v>
      </c>
      <c r="H29" s="673">
        <f t="shared" si="10"/>
        <v>2350</v>
      </c>
      <c r="I29" s="673">
        <f t="shared" si="10"/>
        <v>2350</v>
      </c>
      <c r="J29" s="673">
        <f t="shared" si="10"/>
        <v>0</v>
      </c>
      <c r="K29" s="673">
        <f t="shared" si="10"/>
        <v>0</v>
      </c>
      <c r="L29" s="673">
        <f t="shared" si="10"/>
        <v>0</v>
      </c>
      <c r="M29" s="676">
        <f t="shared" si="10"/>
        <v>0</v>
      </c>
      <c r="N29" s="655"/>
      <c r="O29" s="672">
        <f t="shared" si="10"/>
        <v>0</v>
      </c>
      <c r="P29" s="676">
        <f t="shared" si="10"/>
        <v>2350</v>
      </c>
    </row>
    <row r="30" spans="1:16" ht="12.75" customHeight="1">
      <c r="A30" s="365">
        <f t="shared" si="0"/>
        <v>24</v>
      </c>
      <c r="B30" s="1223" t="s">
        <v>986</v>
      </c>
      <c r="C30" s="1224"/>
      <c r="D30" s="657">
        <f>+D32+D31</f>
        <v>2350</v>
      </c>
      <c r="E30" s="657">
        <f>+E32+E31</f>
        <v>2350</v>
      </c>
      <c r="F30" s="657">
        <f>+F32</f>
        <v>0</v>
      </c>
      <c r="G30" s="657">
        <f>+G32</f>
        <v>0</v>
      </c>
      <c r="H30" s="657">
        <f>+H32+H31</f>
        <v>2350</v>
      </c>
      <c r="I30" s="657">
        <f>+I32+I31</f>
        <v>2350</v>
      </c>
      <c r="J30" s="657">
        <f>+J32</f>
        <v>0</v>
      </c>
      <c r="K30" s="657">
        <f>+K32</f>
        <v>0</v>
      </c>
      <c r="L30" s="657">
        <f>+L32</f>
        <v>0</v>
      </c>
      <c r="M30" s="660">
        <f>+M32</f>
        <v>0</v>
      </c>
      <c r="N30" s="666"/>
      <c r="O30" s="656">
        <f>+O32</f>
        <v>0</v>
      </c>
      <c r="P30" s="660">
        <f>+P32+P31</f>
        <v>2350</v>
      </c>
    </row>
    <row r="31" spans="1:16" ht="12.75" customHeight="1">
      <c r="A31" s="853"/>
      <c r="B31" s="857"/>
      <c r="C31" s="854" t="s">
        <v>982</v>
      </c>
      <c r="D31" s="662">
        <v>150</v>
      </c>
      <c r="E31" s="662">
        <v>150</v>
      </c>
      <c r="F31" s="662"/>
      <c r="G31" s="662"/>
      <c r="H31" s="662">
        <f>D31+F31</f>
        <v>150</v>
      </c>
      <c r="I31" s="662">
        <f>E31+G31</f>
        <v>150</v>
      </c>
      <c r="J31" s="662"/>
      <c r="K31" s="662"/>
      <c r="L31" s="662"/>
      <c r="M31" s="665">
        <f>H31-I31</f>
        <v>0</v>
      </c>
      <c r="N31" s="855"/>
      <c r="O31" s="661"/>
      <c r="P31" s="665">
        <f>I31</f>
        <v>150</v>
      </c>
    </row>
    <row r="32" spans="1:16" ht="12.75" customHeight="1" thickBot="1">
      <c r="A32" s="372">
        <f>+A30+1</f>
        <v>25</v>
      </c>
      <c r="B32" s="359"/>
      <c r="C32" s="856" t="s">
        <v>983</v>
      </c>
      <c r="D32" s="662">
        <v>2200</v>
      </c>
      <c r="E32" s="662">
        <v>2200</v>
      </c>
      <c r="F32" s="662"/>
      <c r="G32" s="662"/>
      <c r="H32" s="662">
        <f t="shared" si="3"/>
        <v>2200</v>
      </c>
      <c r="I32" s="662">
        <f t="shared" si="4"/>
        <v>2200</v>
      </c>
      <c r="J32" s="662"/>
      <c r="K32" s="662"/>
      <c r="L32" s="662"/>
      <c r="M32" s="665">
        <f t="shared" si="5"/>
        <v>0</v>
      </c>
      <c r="N32" s="724"/>
      <c r="O32" s="661"/>
      <c r="P32" s="665">
        <f t="shared" si="6"/>
        <v>2200</v>
      </c>
    </row>
    <row r="33" spans="1:16" s="364" customFormat="1" ht="13.5" customHeight="1" thickBot="1">
      <c r="A33" s="373">
        <f t="shared" si="0"/>
        <v>26</v>
      </c>
      <c r="B33" s="360" t="s">
        <v>550</v>
      </c>
      <c r="C33" s="361"/>
      <c r="D33" s="678">
        <f aca="true" t="shared" si="11" ref="D33:M33">+D7+D23+D26+D29</f>
        <v>125184</v>
      </c>
      <c r="E33" s="678">
        <f t="shared" si="11"/>
        <v>125184</v>
      </c>
      <c r="F33" s="678">
        <f t="shared" si="11"/>
        <v>500</v>
      </c>
      <c r="G33" s="678">
        <f t="shared" si="11"/>
        <v>500</v>
      </c>
      <c r="H33" s="678">
        <f t="shared" si="11"/>
        <v>125684</v>
      </c>
      <c r="I33" s="678">
        <f t="shared" si="11"/>
        <v>125684</v>
      </c>
      <c r="J33" s="678">
        <f t="shared" si="11"/>
        <v>132</v>
      </c>
      <c r="K33" s="678">
        <f t="shared" si="11"/>
        <v>3524</v>
      </c>
      <c r="L33" s="678">
        <f t="shared" si="11"/>
        <v>963</v>
      </c>
      <c r="M33" s="681">
        <f t="shared" si="11"/>
        <v>0</v>
      </c>
      <c r="N33" s="726"/>
      <c r="O33" s="677">
        <f>+O7+O23+O26+O29</f>
        <v>0</v>
      </c>
      <c r="P33" s="681">
        <f>+P7+P23+P26+P29</f>
        <v>125684</v>
      </c>
    </row>
    <row r="34" spans="1:16" s="388" customFormat="1" ht="13.5" customHeight="1">
      <c r="A34" s="414"/>
      <c r="B34" s="421"/>
      <c r="C34" s="422"/>
      <c r="D34" s="367"/>
      <c r="E34" s="367"/>
      <c r="F34" s="367"/>
      <c r="G34" s="367"/>
      <c r="H34" s="367"/>
      <c r="I34" s="367"/>
      <c r="J34" s="367"/>
      <c r="K34" s="367"/>
      <c r="L34" s="367"/>
      <c r="M34" s="367"/>
      <c r="O34" s="367"/>
      <c r="P34" s="367"/>
    </row>
    <row r="35" ht="22.5" customHeight="1">
      <c r="A35" s="132" t="s">
        <v>486</v>
      </c>
    </row>
    <row r="36" spans="1:16" ht="57" customHeight="1">
      <c r="A36" s="1222" t="s">
        <v>891</v>
      </c>
      <c r="B36" s="1222"/>
      <c r="C36" s="1222"/>
      <c r="D36" s="1222"/>
      <c r="E36" s="1222"/>
      <c r="F36" s="1222"/>
      <c r="G36" s="1222"/>
      <c r="H36" s="1222"/>
      <c r="I36" s="1222"/>
      <c r="J36" s="1222"/>
      <c r="K36" s="1222"/>
      <c r="L36" s="1222"/>
      <c r="M36" s="1222"/>
      <c r="N36" s="1222"/>
      <c r="O36" s="1222"/>
      <c r="P36" s="1222"/>
    </row>
    <row r="37" spans="1:16" ht="18" customHeight="1">
      <c r="A37" s="1222" t="s">
        <v>681</v>
      </c>
      <c r="B37" s="1222"/>
      <c r="C37" s="1222"/>
      <c r="D37" s="1222"/>
      <c r="E37" s="1222"/>
      <c r="F37" s="1222"/>
      <c r="G37" s="1222"/>
      <c r="H37" s="1222"/>
      <c r="I37" s="1222"/>
      <c r="J37" s="1222"/>
      <c r="K37" s="1222"/>
      <c r="L37" s="1222"/>
      <c r="M37" s="1222"/>
      <c r="N37" s="1222"/>
      <c r="O37" s="1222"/>
      <c r="P37" s="1222"/>
    </row>
    <row r="38" spans="1:16" ht="33.75" customHeight="1">
      <c r="A38" s="1222" t="s">
        <v>914</v>
      </c>
      <c r="B38" s="1222"/>
      <c r="C38" s="1222"/>
      <c r="D38" s="1222"/>
      <c r="E38" s="1222"/>
      <c r="F38" s="1222"/>
      <c r="G38" s="1222"/>
      <c r="H38" s="1222"/>
      <c r="I38" s="1222"/>
      <c r="J38" s="1222"/>
      <c r="K38" s="1222"/>
      <c r="L38" s="1222"/>
      <c r="M38" s="1222"/>
      <c r="N38" s="1222"/>
      <c r="O38" s="1222"/>
      <c r="P38" s="1222"/>
    </row>
    <row r="39" spans="1:16" ht="33.75" customHeight="1">
      <c r="A39" s="1222" t="s">
        <v>687</v>
      </c>
      <c r="B39" s="1222"/>
      <c r="C39" s="1222"/>
      <c r="D39" s="1222"/>
      <c r="E39" s="1222"/>
      <c r="F39" s="1222"/>
      <c r="G39" s="1222"/>
      <c r="H39" s="1222"/>
      <c r="I39" s="1222"/>
      <c r="J39" s="1222"/>
      <c r="K39" s="1222"/>
      <c r="L39" s="1222"/>
      <c r="M39" s="1222"/>
      <c r="N39" s="1222"/>
      <c r="O39" s="1222"/>
      <c r="P39" s="1222"/>
    </row>
    <row r="40" spans="1:16" ht="19.5" customHeight="1">
      <c r="A40" s="1222" t="s">
        <v>689</v>
      </c>
      <c r="B40" s="1222"/>
      <c r="C40" s="1222"/>
      <c r="D40" s="1222"/>
      <c r="E40" s="1222"/>
      <c r="F40" s="1222"/>
      <c r="G40" s="1222"/>
      <c r="H40" s="1222"/>
      <c r="I40" s="1222"/>
      <c r="J40" s="1222"/>
      <c r="K40" s="1222"/>
      <c r="L40" s="1222"/>
      <c r="M40" s="1222"/>
      <c r="N40" s="1222"/>
      <c r="O40" s="1222"/>
      <c r="P40" s="1222"/>
    </row>
    <row r="41" spans="1:16" ht="19.5" customHeight="1">
      <c r="A41" s="463"/>
      <c r="B41" s="463"/>
      <c r="C41" s="463"/>
      <c r="D41" s="463"/>
      <c r="E41" s="463"/>
      <c r="F41" s="463"/>
      <c r="G41" s="463"/>
      <c r="H41" s="463"/>
      <c r="I41" s="463"/>
      <c r="J41" s="463"/>
      <c r="K41" s="463"/>
      <c r="L41" s="463"/>
      <c r="M41" s="463"/>
      <c r="N41" s="463"/>
      <c r="O41" s="463"/>
      <c r="P41" s="463"/>
    </row>
    <row r="42" ht="14.25">
      <c r="C42" s="132"/>
    </row>
    <row r="43" spans="1:9" ht="14.25">
      <c r="A43" s="1061" t="s">
        <v>1262</v>
      </c>
      <c r="B43" s="1055"/>
      <c r="C43" s="1055"/>
      <c r="D43" s="1055"/>
      <c r="E43" s="1055"/>
      <c r="F43" s="1055"/>
      <c r="G43" s="1055"/>
      <c r="H43" s="1055"/>
      <c r="I43" s="1055"/>
    </row>
    <row r="44" spans="1:9" ht="14.25">
      <c r="A44" s="1062" t="s">
        <v>1288</v>
      </c>
      <c r="B44" s="1063"/>
      <c r="C44" s="1063"/>
      <c r="D44" s="1063"/>
      <c r="E44" s="1063"/>
      <c r="F44" s="1063"/>
      <c r="G44" s="1063"/>
      <c r="H44" s="1063"/>
      <c r="I44" s="1063"/>
    </row>
    <row r="45" spans="1:9" ht="14.25">
      <c r="A45" s="1063" t="s">
        <v>1263</v>
      </c>
      <c r="B45" s="1063"/>
      <c r="C45" s="1063"/>
      <c r="D45" s="1063"/>
      <c r="E45" s="1063"/>
      <c r="F45" s="1063"/>
      <c r="G45" s="1063"/>
      <c r="H45" s="1063"/>
      <c r="I45" s="1063"/>
    </row>
    <row r="46" spans="1:9" ht="14.25">
      <c r="A46" s="1063" t="s">
        <v>1264</v>
      </c>
      <c r="B46" s="1063"/>
      <c r="C46" s="1063"/>
      <c r="D46" s="1063"/>
      <c r="E46" s="1063">
        <v>606</v>
      </c>
      <c r="F46" s="1063" t="s">
        <v>753</v>
      </c>
      <c r="G46" s="1063"/>
      <c r="H46" s="1063"/>
      <c r="I46" s="1063"/>
    </row>
    <row r="47" spans="1:9" ht="14.25">
      <c r="A47" s="1063" t="s">
        <v>1265</v>
      </c>
      <c r="B47" s="1063"/>
      <c r="C47" s="1063"/>
      <c r="D47" s="1063"/>
      <c r="E47" s="1063">
        <v>30</v>
      </c>
      <c r="F47" s="1063" t="s">
        <v>753</v>
      </c>
      <c r="G47" s="1063"/>
      <c r="H47" s="1063"/>
      <c r="I47" s="1063"/>
    </row>
    <row r="48" spans="1:9" ht="14.25">
      <c r="A48" s="1063" t="s">
        <v>1287</v>
      </c>
      <c r="B48" s="1063"/>
      <c r="C48" s="1063"/>
      <c r="D48" s="1063"/>
      <c r="E48" s="1063">
        <v>137</v>
      </c>
      <c r="F48" s="1063" t="s">
        <v>753</v>
      </c>
      <c r="G48" s="1063"/>
      <c r="H48" s="1063"/>
      <c r="I48" s="1063"/>
    </row>
    <row r="49" spans="1:9" ht="14.25">
      <c r="A49" s="1063" t="s">
        <v>1289</v>
      </c>
      <c r="B49" s="1063"/>
      <c r="C49" s="1063"/>
      <c r="D49" s="1063"/>
      <c r="E49" s="1063">
        <v>205</v>
      </c>
      <c r="F49" s="1063" t="s">
        <v>753</v>
      </c>
      <c r="G49" s="1063"/>
      <c r="H49" s="1063"/>
      <c r="I49" s="1063"/>
    </row>
    <row r="50" spans="1:9" ht="14.25">
      <c r="A50" s="943" t="s">
        <v>1310</v>
      </c>
      <c r="B50" s="1063"/>
      <c r="C50" s="1063"/>
      <c r="D50" s="1063"/>
      <c r="E50" s="1063"/>
      <c r="F50" s="1063"/>
      <c r="G50" s="1063"/>
      <c r="H50" s="1063"/>
      <c r="I50" s="1063"/>
    </row>
    <row r="51" spans="1:9" ht="14.25">
      <c r="A51" s="1060"/>
      <c r="B51" s="409"/>
      <c r="C51" s="409"/>
      <c r="D51" s="409"/>
      <c r="E51" s="409"/>
      <c r="F51" s="409"/>
      <c r="G51" s="409"/>
      <c r="H51" s="409"/>
      <c r="I51" s="409"/>
    </row>
    <row r="52" spans="1:9" ht="14.25">
      <c r="A52" s="1062" t="s">
        <v>1266</v>
      </c>
      <c r="B52" s="409"/>
      <c r="C52" s="409"/>
      <c r="D52" s="409"/>
      <c r="E52" s="409"/>
      <c r="F52" s="409"/>
      <c r="G52" s="409"/>
      <c r="H52" s="409"/>
      <c r="I52" s="409"/>
    </row>
    <row r="53" spans="1:9" ht="14.25">
      <c r="A53" s="1063" t="s">
        <v>1267</v>
      </c>
      <c r="B53" s="1063"/>
      <c r="C53" s="1063"/>
      <c r="D53" s="1063"/>
      <c r="E53" s="1063"/>
      <c r="F53" s="409"/>
      <c r="G53" s="409"/>
      <c r="H53" s="409"/>
      <c r="I53" s="409"/>
    </row>
    <row r="54" spans="1:9" ht="14.25">
      <c r="A54" s="1063" t="s">
        <v>1290</v>
      </c>
      <c r="B54" s="1063"/>
      <c r="C54" s="1063"/>
      <c r="D54" s="1063"/>
      <c r="E54" s="1063"/>
      <c r="F54" s="409"/>
      <c r="G54" s="409"/>
      <c r="H54" s="409"/>
      <c r="I54" s="409"/>
    </row>
    <row r="55" spans="1:9" ht="14.25">
      <c r="A55" s="1063" t="s">
        <v>1268</v>
      </c>
      <c r="B55" s="409"/>
      <c r="C55" s="409"/>
      <c r="D55" s="409"/>
      <c r="E55" s="409"/>
      <c r="F55" s="409"/>
      <c r="G55" s="409"/>
      <c r="H55" s="409"/>
      <c r="I55" s="409"/>
    </row>
    <row r="56" spans="1:9" ht="14.25">
      <c r="A56" s="1063" t="s">
        <v>1293</v>
      </c>
      <c r="B56" s="409"/>
      <c r="C56" s="409"/>
      <c r="D56" s="409"/>
      <c r="E56" s="409"/>
      <c r="F56" s="409"/>
      <c r="G56" s="409"/>
      <c r="H56" s="409"/>
      <c r="I56" s="409"/>
    </row>
    <row r="57" spans="1:9" ht="14.25">
      <c r="A57" s="1063" t="s">
        <v>1294</v>
      </c>
      <c r="B57" s="409"/>
      <c r="C57" s="409"/>
      <c r="D57" s="409"/>
      <c r="E57" s="409"/>
      <c r="F57" s="409"/>
      <c r="G57" s="409"/>
      <c r="H57" s="409"/>
      <c r="I57" s="409"/>
    </row>
    <row r="58" spans="1:9" ht="14.25">
      <c r="A58" s="1063" t="s">
        <v>1269</v>
      </c>
      <c r="B58" s="409"/>
      <c r="C58" s="409"/>
      <c r="D58" s="409"/>
      <c r="E58" s="409"/>
      <c r="F58" s="409"/>
      <c r="G58" s="409"/>
      <c r="H58" s="409"/>
      <c r="I58" s="409"/>
    </row>
    <row r="59" spans="1:9" ht="14.25">
      <c r="A59" s="1063" t="s">
        <v>1295</v>
      </c>
      <c r="B59" s="409"/>
      <c r="C59" s="409"/>
      <c r="D59" s="409"/>
      <c r="E59" s="409"/>
      <c r="F59" s="409"/>
      <c r="G59" s="409"/>
      <c r="H59" s="409"/>
      <c r="I59" s="409"/>
    </row>
    <row r="60" spans="1:9" ht="14.25">
      <c r="A60" s="1063" t="s">
        <v>1292</v>
      </c>
      <c r="B60" s="409"/>
      <c r="C60" s="409"/>
      <c r="D60" s="409"/>
      <c r="E60" s="409"/>
      <c r="F60" s="409"/>
      <c r="G60" s="409"/>
      <c r="H60" s="409"/>
      <c r="I60" s="409"/>
    </row>
    <row r="61" spans="1:9" ht="14.25">
      <c r="A61" s="1063" t="s">
        <v>1296</v>
      </c>
      <c r="B61" s="409"/>
      <c r="C61" s="409"/>
      <c r="D61" s="409"/>
      <c r="E61" s="409"/>
      <c r="F61" s="409"/>
      <c r="G61" s="409"/>
      <c r="H61" s="409"/>
      <c r="I61" s="409"/>
    </row>
    <row r="62" spans="1:9" ht="14.25">
      <c r="A62" s="1063" t="s">
        <v>1299</v>
      </c>
      <c r="B62" s="409"/>
      <c r="C62" s="409"/>
      <c r="D62" s="409"/>
      <c r="E62" s="409"/>
      <c r="F62" s="409"/>
      <c r="G62" s="409"/>
      <c r="H62" s="409"/>
      <c r="I62" s="409"/>
    </row>
    <row r="63" spans="1:9" ht="14.25">
      <c r="A63" s="1063" t="s">
        <v>1333</v>
      </c>
      <c r="B63" s="409"/>
      <c r="C63" s="409"/>
      <c r="D63" s="409"/>
      <c r="E63" s="409"/>
      <c r="F63" s="409"/>
      <c r="G63" s="409"/>
      <c r="H63" s="409"/>
      <c r="I63" s="409"/>
    </row>
    <row r="64" spans="1:9" ht="14.25">
      <c r="A64" s="1063" t="s">
        <v>1291</v>
      </c>
      <c r="B64" s="409"/>
      <c r="C64" s="409"/>
      <c r="D64" s="409"/>
      <c r="E64" s="409"/>
      <c r="F64" s="409"/>
      <c r="G64" s="409"/>
      <c r="H64" s="409"/>
      <c r="I64" s="409"/>
    </row>
    <row r="65" spans="1:9" ht="14.25">
      <c r="A65" s="1063" t="s">
        <v>1300</v>
      </c>
      <c r="B65" s="409"/>
      <c r="C65" s="409"/>
      <c r="D65" s="409"/>
      <c r="E65" s="409"/>
      <c r="F65" s="409"/>
      <c r="G65" s="409"/>
      <c r="H65" s="409"/>
      <c r="I65" s="409"/>
    </row>
    <row r="66" spans="1:9" ht="14.25">
      <c r="A66" s="1063" t="s">
        <v>1297</v>
      </c>
      <c r="B66" s="409"/>
      <c r="C66" s="409"/>
      <c r="D66" s="409"/>
      <c r="E66" s="409"/>
      <c r="F66" s="409"/>
      <c r="G66" s="409"/>
      <c r="H66" s="409"/>
      <c r="I66" s="409"/>
    </row>
    <row r="67" spans="1:9" ht="14.25">
      <c r="A67" s="1063"/>
      <c r="B67" s="409"/>
      <c r="C67" s="409"/>
      <c r="D67" s="409"/>
      <c r="E67" s="409"/>
      <c r="F67" s="409"/>
      <c r="G67" s="409"/>
      <c r="H67" s="409"/>
      <c r="I67" s="409"/>
    </row>
    <row r="68" spans="1:9" ht="14.25">
      <c r="A68" s="1062" t="s">
        <v>1270</v>
      </c>
      <c r="B68" s="1063"/>
      <c r="C68" s="1063"/>
      <c r="D68" s="1063"/>
      <c r="E68" s="1063"/>
      <c r="F68" s="409"/>
      <c r="G68" s="409"/>
      <c r="H68" s="409"/>
      <c r="I68" s="409"/>
    </row>
    <row r="69" spans="1:9" ht="14.25">
      <c r="A69" s="1063" t="s">
        <v>1298</v>
      </c>
      <c r="B69" s="1063"/>
      <c r="C69" s="1063"/>
      <c r="D69" s="1063"/>
      <c r="E69" s="1063"/>
      <c r="F69" s="409"/>
      <c r="G69" s="409"/>
      <c r="H69" s="409"/>
      <c r="I69" s="409"/>
    </row>
    <row r="70" spans="1:9" ht="14.25">
      <c r="A70" s="1063" t="s">
        <v>1301</v>
      </c>
      <c r="B70" s="1063"/>
      <c r="C70" s="1063"/>
      <c r="D70" s="1063"/>
      <c r="E70" s="1063"/>
      <c r="F70" s="409"/>
      <c r="G70" s="409"/>
      <c r="H70" s="409"/>
      <c r="I70" s="409"/>
    </row>
    <row r="71" spans="1:9" ht="14.25">
      <c r="A71" s="1063" t="s">
        <v>1302</v>
      </c>
      <c r="B71" s="1063"/>
      <c r="C71" s="1063"/>
      <c r="D71" s="1063"/>
      <c r="E71" s="1063"/>
      <c r="F71" s="409"/>
      <c r="G71" s="409"/>
      <c r="H71" s="409"/>
      <c r="I71" s="409"/>
    </row>
    <row r="72" spans="1:9" ht="14.25">
      <c r="A72" s="1063" t="s">
        <v>1303</v>
      </c>
      <c r="B72" s="1063"/>
      <c r="C72" s="1063"/>
      <c r="D72" s="1063"/>
      <c r="E72" s="1063"/>
      <c r="F72" s="409"/>
      <c r="G72" s="409"/>
      <c r="H72" s="409"/>
      <c r="I72" s="409"/>
    </row>
    <row r="73" spans="1:9" ht="14.25">
      <c r="A73" s="1062" t="s">
        <v>1271</v>
      </c>
      <c r="B73" s="1063"/>
      <c r="C73" s="1063"/>
      <c r="D73" s="1063"/>
      <c r="E73" s="1063"/>
      <c r="F73" s="409"/>
      <c r="G73" s="409"/>
      <c r="H73" s="409"/>
      <c r="I73" s="409"/>
    </row>
    <row r="74" spans="1:9" ht="14.25">
      <c r="A74" s="1063" t="s">
        <v>1304</v>
      </c>
      <c r="B74" s="1063"/>
      <c r="C74" s="1063"/>
      <c r="D74" s="1063"/>
      <c r="E74" s="1063"/>
      <c r="F74" s="409"/>
      <c r="G74" s="409"/>
      <c r="H74" s="409"/>
      <c r="I74" s="409"/>
    </row>
    <row r="75" spans="1:9" ht="14.25">
      <c r="A75" s="1063" t="s">
        <v>1272</v>
      </c>
      <c r="B75" s="1063"/>
      <c r="C75" s="1063"/>
      <c r="D75" s="1063">
        <v>180</v>
      </c>
      <c r="E75" s="1063" t="s">
        <v>753</v>
      </c>
      <c r="F75" s="409"/>
      <c r="G75" s="409"/>
      <c r="H75" s="409"/>
      <c r="I75" s="409"/>
    </row>
    <row r="76" spans="1:9" ht="14.25">
      <c r="A76" s="1063" t="s">
        <v>1305</v>
      </c>
      <c r="B76" s="1063"/>
      <c r="C76" s="1063"/>
      <c r="D76" s="1063"/>
      <c r="E76" s="1063"/>
      <c r="F76" s="409"/>
      <c r="G76" s="409"/>
      <c r="H76" s="409"/>
      <c r="I76" s="409"/>
    </row>
    <row r="77" spans="1:9" ht="14.25">
      <c r="A77" s="1062" t="s">
        <v>1273</v>
      </c>
      <c r="B77" s="409"/>
      <c r="C77" s="409"/>
      <c r="D77" s="409"/>
      <c r="E77" s="409"/>
      <c r="F77" s="409"/>
      <c r="G77" s="409"/>
      <c r="H77" s="409"/>
      <c r="I77" s="409"/>
    </row>
    <row r="78" spans="1:9" ht="14.25">
      <c r="A78" s="1063" t="s">
        <v>1306</v>
      </c>
      <c r="B78" s="409"/>
      <c r="C78" s="409"/>
      <c r="D78" s="409"/>
      <c r="E78" s="409"/>
      <c r="F78" s="409"/>
      <c r="G78" s="409"/>
      <c r="H78" s="409"/>
      <c r="I78" s="409"/>
    </row>
    <row r="79" spans="1:9" ht="14.25">
      <c r="A79" s="1063" t="s">
        <v>1307</v>
      </c>
      <c r="B79" s="409"/>
      <c r="C79" s="409"/>
      <c r="D79" s="409"/>
      <c r="E79" s="409"/>
      <c r="F79" s="409"/>
      <c r="G79" s="409"/>
      <c r="H79" s="409"/>
      <c r="I79" s="409"/>
    </row>
    <row r="80" spans="1:9" ht="14.25">
      <c r="A80" s="1063" t="s">
        <v>1274</v>
      </c>
      <c r="B80" s="409"/>
      <c r="C80" s="409"/>
      <c r="D80" s="409"/>
      <c r="E80" s="409"/>
      <c r="F80" s="409"/>
      <c r="G80" s="409"/>
      <c r="H80" s="409"/>
      <c r="I80" s="409"/>
    </row>
    <row r="81" spans="1:9" ht="14.25">
      <c r="A81" s="1063" t="s">
        <v>1264</v>
      </c>
      <c r="B81" s="409"/>
      <c r="C81" s="409"/>
      <c r="D81" s="1063">
        <v>542</v>
      </c>
      <c r="E81" s="1063" t="s">
        <v>753</v>
      </c>
      <c r="F81" s="409"/>
      <c r="G81" s="409"/>
      <c r="H81" s="409"/>
      <c r="I81" s="409"/>
    </row>
    <row r="82" spans="1:9" ht="14.25">
      <c r="A82" s="1063" t="s">
        <v>1265</v>
      </c>
      <c r="B82" s="409"/>
      <c r="C82" s="409"/>
      <c r="D82" s="1063">
        <v>387</v>
      </c>
      <c r="E82" s="1063" t="s">
        <v>753</v>
      </c>
      <c r="F82" s="409"/>
      <c r="G82" s="409"/>
      <c r="H82" s="409"/>
      <c r="I82" s="409"/>
    </row>
    <row r="83" spans="1:9" ht="14.25">
      <c r="A83" s="1063" t="s">
        <v>1275</v>
      </c>
      <c r="B83" s="409"/>
      <c r="C83" s="409"/>
      <c r="D83" s="1063">
        <v>540</v>
      </c>
      <c r="E83" s="1063" t="s">
        <v>753</v>
      </c>
      <c r="F83" s="409"/>
      <c r="G83" s="409"/>
      <c r="H83" s="409"/>
      <c r="I83" s="409"/>
    </row>
    <row r="84" spans="1:9" ht="14.25">
      <c r="A84" s="1063" t="s">
        <v>1276</v>
      </c>
      <c r="B84" s="409"/>
      <c r="C84" s="409"/>
      <c r="D84" s="1063">
        <v>65</v>
      </c>
      <c r="E84" s="1063" t="s">
        <v>753</v>
      </c>
      <c r="F84" s="409"/>
      <c r="G84" s="409"/>
      <c r="H84" s="409"/>
      <c r="I84" s="409"/>
    </row>
    <row r="85" spans="1:9" ht="14.25">
      <c r="A85" s="1063" t="s">
        <v>1277</v>
      </c>
      <c r="B85" s="409"/>
      <c r="C85" s="409"/>
      <c r="D85" s="1063">
        <v>263</v>
      </c>
      <c r="E85" s="1063" t="s">
        <v>753</v>
      </c>
      <c r="F85" s="409"/>
      <c r="G85" s="409"/>
      <c r="H85" s="409"/>
      <c r="I85" s="409"/>
    </row>
    <row r="86" spans="1:9" ht="14.25">
      <c r="A86" s="1063" t="s">
        <v>1278</v>
      </c>
      <c r="B86" s="409"/>
      <c r="C86" s="409"/>
      <c r="D86" s="1063">
        <v>403</v>
      </c>
      <c r="E86" s="1063" t="s">
        <v>753</v>
      </c>
      <c r="F86" s="409"/>
      <c r="G86" s="409"/>
      <c r="H86" s="409"/>
      <c r="I86" s="409"/>
    </row>
    <row r="87" spans="1:9" ht="14.25">
      <c r="A87" s="1063" t="s">
        <v>1279</v>
      </c>
      <c r="B87" s="409"/>
      <c r="C87" s="409"/>
      <c r="D87" s="409"/>
      <c r="E87" s="409"/>
      <c r="F87" s="409"/>
      <c r="G87" s="409"/>
      <c r="H87" s="409"/>
      <c r="I87" s="409"/>
    </row>
    <row r="88" spans="1:9" ht="14.25">
      <c r="A88" s="1063" t="s">
        <v>1308</v>
      </c>
      <c r="B88" s="409"/>
      <c r="C88" s="409"/>
      <c r="D88" s="409"/>
      <c r="E88" s="409"/>
      <c r="F88" s="409"/>
      <c r="G88" s="409"/>
      <c r="H88" s="409"/>
      <c r="I88" s="409"/>
    </row>
    <row r="89" spans="1:9" ht="14.25">
      <c r="A89" s="1063" t="s">
        <v>1309</v>
      </c>
      <c r="B89" s="409"/>
      <c r="C89" s="409"/>
      <c r="D89" s="409"/>
      <c r="E89" s="409"/>
      <c r="F89" s="409"/>
      <c r="G89" s="409"/>
      <c r="H89" s="409"/>
      <c r="I89" s="409"/>
    </row>
    <row r="90" spans="1:9" ht="14.25">
      <c r="A90" s="1063" t="s">
        <v>1280</v>
      </c>
      <c r="B90" s="409"/>
      <c r="C90" s="409"/>
      <c r="D90" s="409"/>
      <c r="E90" s="409"/>
      <c r="F90" s="409"/>
      <c r="G90" s="409"/>
      <c r="H90" s="409"/>
      <c r="I90" s="409"/>
    </row>
    <row r="91" spans="1:9" ht="14.25">
      <c r="A91" s="1063" t="s">
        <v>1281</v>
      </c>
      <c r="B91" s="409"/>
      <c r="C91" s="409"/>
      <c r="D91" s="409"/>
      <c r="E91" s="409"/>
      <c r="F91" s="409"/>
      <c r="G91" s="409"/>
      <c r="H91" s="409"/>
      <c r="I91" s="409"/>
    </row>
    <row r="92" spans="1:9" ht="14.25">
      <c r="A92" s="409"/>
      <c r="B92" s="409"/>
      <c r="C92" s="409"/>
      <c r="D92" s="409"/>
      <c r="E92" s="409"/>
      <c r="F92" s="409"/>
      <c r="G92" s="409"/>
      <c r="H92" s="409"/>
      <c r="I92" s="409"/>
    </row>
  </sheetData>
  <sheetProtection/>
  <mergeCells count="22">
    <mergeCell ref="B29:C29"/>
    <mergeCell ref="F4:G4"/>
    <mergeCell ref="A38:P38"/>
    <mergeCell ref="H4:I4"/>
    <mergeCell ref="A39:P39"/>
    <mergeCell ref="B23:C23"/>
    <mergeCell ref="B4:C6"/>
    <mergeCell ref="B26:C26"/>
    <mergeCell ref="D4:E4"/>
    <mergeCell ref="A36:P36"/>
    <mergeCell ref="P4:P5"/>
    <mergeCell ref="O4:O5"/>
    <mergeCell ref="M4:M5"/>
    <mergeCell ref="A37:P37"/>
    <mergeCell ref="A40:P40"/>
    <mergeCell ref="B24:C24"/>
    <mergeCell ref="B27:C27"/>
    <mergeCell ref="B30:C30"/>
    <mergeCell ref="A4:A6"/>
    <mergeCell ref="B8:C8"/>
    <mergeCell ref="B17:C17"/>
    <mergeCell ref="J4:L4"/>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P58"/>
  <sheetViews>
    <sheetView zoomScale="90" zoomScaleNormal="90" zoomScalePageLayoutView="0" workbookViewId="0" topLeftCell="A10">
      <selection activeCell="A48" sqref="A48"/>
    </sheetView>
  </sheetViews>
  <sheetFormatPr defaultColWidth="9.140625" defaultRowHeight="15"/>
  <cols>
    <col min="1" max="1" width="9.421875" style="364" customWidth="1"/>
    <col min="2" max="2" width="45.8515625" style="364" customWidth="1"/>
    <col min="3" max="3" width="12.7109375" style="364" customWidth="1"/>
    <col min="4" max="4" width="11.57421875" style="364" customWidth="1"/>
    <col min="5" max="5" width="11.28125" style="364" customWidth="1"/>
    <col min="6" max="6" width="11.57421875" style="364" customWidth="1"/>
    <col min="7" max="7" width="10.8515625" style="364" customWidth="1"/>
    <col min="8" max="9" width="10.421875" style="364" customWidth="1"/>
    <col min="10" max="10" width="12.57421875" style="364" customWidth="1"/>
    <col min="11" max="11" width="10.57421875" style="364" customWidth="1"/>
    <col min="12" max="12" width="14.00390625" style="364" customWidth="1"/>
    <col min="13" max="13" width="12.421875" style="364" customWidth="1"/>
    <col min="14" max="14" width="1.7109375" style="367" customWidth="1"/>
    <col min="15" max="15" width="11.00390625" style="364" customWidth="1"/>
    <col min="16" max="16" width="10.8515625" style="364" customWidth="1"/>
    <col min="17" max="243" width="9.140625" style="364" customWidth="1"/>
    <col min="244" max="244" width="59.7109375" style="364" customWidth="1"/>
    <col min="245" max="251" width="10.57421875" style="364" customWidth="1"/>
    <col min="252" max="16384" width="9.140625" style="364" customWidth="1"/>
  </cols>
  <sheetData>
    <row r="1" spans="1:2" ht="15">
      <c r="A1" s="748" t="s">
        <v>720</v>
      </c>
      <c r="B1" s="388"/>
    </row>
    <row r="2" spans="1:2" ht="15">
      <c r="A2" s="133"/>
      <c r="B2" s="132" t="s">
        <v>679</v>
      </c>
    </row>
    <row r="3" spans="2:16" ht="13.5" customHeight="1" thickBot="1">
      <c r="B3" s="362"/>
      <c r="P3" s="368" t="s">
        <v>359</v>
      </c>
    </row>
    <row r="4" spans="1:16" s="132" customFormat="1" ht="38.25" customHeight="1">
      <c r="A4" s="1268" t="s">
        <v>339</v>
      </c>
      <c r="B4" s="1263" t="s">
        <v>892</v>
      </c>
      <c r="C4" s="1260" t="s">
        <v>544</v>
      </c>
      <c r="D4" s="1252"/>
      <c r="E4" s="1252" t="s">
        <v>545</v>
      </c>
      <c r="F4" s="1252"/>
      <c r="G4" s="1253" t="s">
        <v>546</v>
      </c>
      <c r="H4" s="1254"/>
      <c r="I4" s="1258" t="s">
        <v>893</v>
      </c>
      <c r="J4" s="1258" t="s">
        <v>894</v>
      </c>
      <c r="K4" s="1266" t="s">
        <v>895</v>
      </c>
      <c r="L4" s="1261" t="s">
        <v>930</v>
      </c>
      <c r="M4" s="1256" t="s">
        <v>937</v>
      </c>
      <c r="N4" s="287"/>
      <c r="O4" s="1248" t="s">
        <v>933</v>
      </c>
      <c r="P4" s="1250" t="s">
        <v>547</v>
      </c>
    </row>
    <row r="5" spans="1:16" s="132" customFormat="1" ht="13.5" customHeight="1">
      <c r="A5" s="1269"/>
      <c r="B5" s="1264"/>
      <c r="C5" s="288" t="s">
        <v>584</v>
      </c>
      <c r="D5" s="289" t="s">
        <v>896</v>
      </c>
      <c r="E5" s="288" t="s">
        <v>488</v>
      </c>
      <c r="F5" s="289" t="s">
        <v>493</v>
      </c>
      <c r="G5" s="289" t="s">
        <v>488</v>
      </c>
      <c r="H5" s="394" t="s">
        <v>493</v>
      </c>
      <c r="I5" s="1259"/>
      <c r="J5" s="1259"/>
      <c r="K5" s="1267"/>
      <c r="L5" s="1262"/>
      <c r="M5" s="1257"/>
      <c r="N5" s="287"/>
      <c r="O5" s="1249"/>
      <c r="P5" s="1251"/>
    </row>
    <row r="6" spans="1:16" s="132" customFormat="1" ht="15" customHeight="1" thickBot="1">
      <c r="A6" s="1270"/>
      <c r="B6" s="1265"/>
      <c r="C6" s="290" t="s">
        <v>414</v>
      </c>
      <c r="D6" s="291" t="s">
        <v>415</v>
      </c>
      <c r="E6" s="291" t="s">
        <v>416</v>
      </c>
      <c r="F6" s="291" t="s">
        <v>417</v>
      </c>
      <c r="G6" s="291" t="s">
        <v>490</v>
      </c>
      <c r="H6" s="395" t="s">
        <v>491</v>
      </c>
      <c r="I6" s="413" t="s">
        <v>587</v>
      </c>
      <c r="J6" s="413" t="s">
        <v>593</v>
      </c>
      <c r="K6" s="393" t="s">
        <v>420</v>
      </c>
      <c r="L6" s="292" t="s">
        <v>549</v>
      </c>
      <c r="M6" s="292" t="s">
        <v>931</v>
      </c>
      <c r="N6" s="287"/>
      <c r="O6" s="412" t="s">
        <v>422</v>
      </c>
      <c r="P6" s="292" t="s">
        <v>932</v>
      </c>
    </row>
    <row r="7" spans="1:16" s="134" customFormat="1" ht="15" customHeight="1">
      <c r="A7" s="369">
        <v>1</v>
      </c>
      <c r="B7" s="399" t="s">
        <v>492</v>
      </c>
      <c r="C7" s="651">
        <f aca="true" t="shared" si="0" ref="C7:L7">+C8+C12</f>
        <v>6743</v>
      </c>
      <c r="D7" s="651">
        <f t="shared" si="0"/>
        <v>6743</v>
      </c>
      <c r="E7" s="651">
        <f t="shared" si="0"/>
        <v>0</v>
      </c>
      <c r="F7" s="651">
        <f t="shared" si="0"/>
        <v>0</v>
      </c>
      <c r="G7" s="651">
        <f t="shared" si="0"/>
        <v>6743</v>
      </c>
      <c r="H7" s="652">
        <f t="shared" si="0"/>
        <v>6743</v>
      </c>
      <c r="I7" s="697"/>
      <c r="J7" s="697">
        <f t="shared" si="0"/>
        <v>0</v>
      </c>
      <c r="K7" s="653">
        <f t="shared" si="0"/>
        <v>175</v>
      </c>
      <c r="L7" s="654">
        <f t="shared" si="0"/>
        <v>0</v>
      </c>
      <c r="M7" s="654">
        <f>+M8+M12</f>
        <v>0</v>
      </c>
      <c r="N7" s="698"/>
      <c r="O7" s="650">
        <f>+O8+O12</f>
        <v>0</v>
      </c>
      <c r="P7" s="651">
        <f>+P8+P12</f>
        <v>6743</v>
      </c>
    </row>
    <row r="8" spans="1:16" s="134" customFormat="1" ht="13.5" customHeight="1">
      <c r="A8" s="426">
        <f>A7+1</f>
        <v>2</v>
      </c>
      <c r="B8" s="396" t="s">
        <v>658</v>
      </c>
      <c r="C8" s="657">
        <f aca="true" t="shared" si="1" ref="C8:L8">SUM(C9:C11)</f>
        <v>5423</v>
      </c>
      <c r="D8" s="657">
        <f t="shared" si="1"/>
        <v>5423</v>
      </c>
      <c r="E8" s="657">
        <f t="shared" si="1"/>
        <v>0</v>
      </c>
      <c r="F8" s="657">
        <f t="shared" si="1"/>
        <v>0</v>
      </c>
      <c r="G8" s="657">
        <f t="shared" si="1"/>
        <v>5423</v>
      </c>
      <c r="H8" s="658">
        <f t="shared" si="1"/>
        <v>5423</v>
      </c>
      <c r="I8" s="699"/>
      <c r="J8" s="700">
        <f t="shared" si="1"/>
        <v>0</v>
      </c>
      <c r="K8" s="659">
        <f t="shared" si="1"/>
        <v>167</v>
      </c>
      <c r="L8" s="660">
        <f t="shared" si="1"/>
        <v>0</v>
      </c>
      <c r="M8" s="660">
        <f>SUM(M9:M11)</f>
        <v>0</v>
      </c>
      <c r="N8" s="698"/>
      <c r="O8" s="656">
        <f>SUM(O9:O11)</f>
        <v>0</v>
      </c>
      <c r="P8" s="660">
        <f>SUM(P9:P11)</f>
        <v>5423</v>
      </c>
    </row>
    <row r="9" spans="1:16" s="132" customFormat="1" ht="12.75" customHeight="1">
      <c r="A9" s="371">
        <f aca="true" t="shared" si="2" ref="A9:A34">A8+1</f>
        <v>3</v>
      </c>
      <c r="B9" s="397" t="s">
        <v>909</v>
      </c>
      <c r="C9" s="662">
        <v>5423</v>
      </c>
      <c r="D9" s="662">
        <v>5423</v>
      </c>
      <c r="E9" s="662"/>
      <c r="F9" s="662"/>
      <c r="G9" s="662">
        <f aca="true" t="shared" si="3" ref="G9:H12">+C9+E9</f>
        <v>5423</v>
      </c>
      <c r="H9" s="663">
        <f t="shared" si="3"/>
        <v>5423</v>
      </c>
      <c r="I9" s="701"/>
      <c r="J9" s="702"/>
      <c r="K9" s="664">
        <v>167</v>
      </c>
      <c r="L9" s="665">
        <f aca="true" t="shared" si="4" ref="L9:L20">+G9-H9</f>
        <v>0</v>
      </c>
      <c r="M9" s="665"/>
      <c r="N9" s="698"/>
      <c r="O9" s="661"/>
      <c r="P9" s="665">
        <f aca="true" t="shared" si="5" ref="P9:P14">H9+O9</f>
        <v>5423</v>
      </c>
    </row>
    <row r="10" spans="1:16" s="132" customFormat="1" ht="12.75" customHeight="1">
      <c r="A10" s="371">
        <f t="shared" si="2"/>
        <v>4</v>
      </c>
      <c r="B10" s="397" t="s">
        <v>659</v>
      </c>
      <c r="C10" s="662"/>
      <c r="D10" s="662"/>
      <c r="E10" s="662"/>
      <c r="F10" s="662"/>
      <c r="G10" s="662">
        <f t="shared" si="3"/>
        <v>0</v>
      </c>
      <c r="H10" s="663">
        <f t="shared" si="3"/>
        <v>0</v>
      </c>
      <c r="I10" s="701"/>
      <c r="J10" s="702"/>
      <c r="K10" s="664"/>
      <c r="L10" s="665">
        <f t="shared" si="4"/>
        <v>0</v>
      </c>
      <c r="M10" s="665"/>
      <c r="N10" s="698"/>
      <c r="O10" s="661"/>
      <c r="P10" s="665">
        <f t="shared" si="5"/>
        <v>0</v>
      </c>
    </row>
    <row r="11" spans="1:16" s="132" customFormat="1" ht="12.75" customHeight="1">
      <c r="A11" s="371">
        <f t="shared" si="2"/>
        <v>5</v>
      </c>
      <c r="B11" s="398" t="s">
        <v>590</v>
      </c>
      <c r="C11" s="662"/>
      <c r="D11" s="662"/>
      <c r="E11" s="662"/>
      <c r="F11" s="662"/>
      <c r="G11" s="662">
        <f t="shared" si="3"/>
        <v>0</v>
      </c>
      <c r="H11" s="663">
        <f t="shared" si="3"/>
        <v>0</v>
      </c>
      <c r="I11" s="701"/>
      <c r="J11" s="702"/>
      <c r="K11" s="664"/>
      <c r="L11" s="665">
        <f t="shared" si="4"/>
        <v>0</v>
      </c>
      <c r="M11" s="665"/>
      <c r="N11" s="698"/>
      <c r="O11" s="661"/>
      <c r="P11" s="665">
        <f t="shared" si="5"/>
        <v>0</v>
      </c>
    </row>
    <row r="12" spans="1:16" s="134" customFormat="1" ht="13.5" customHeight="1">
      <c r="A12" s="426">
        <f t="shared" si="2"/>
        <v>6</v>
      </c>
      <c r="B12" s="396" t="s">
        <v>677</v>
      </c>
      <c r="C12" s="657">
        <f>+C13+C16+C18+C19</f>
        <v>1320</v>
      </c>
      <c r="D12" s="657">
        <f>+D13+D16+D18+D19</f>
        <v>1320</v>
      </c>
      <c r="E12" s="657">
        <f>+E13+E16+E18+E19</f>
        <v>0</v>
      </c>
      <c r="F12" s="657">
        <f>+F13+F16+F18+F19</f>
        <v>0</v>
      </c>
      <c r="G12" s="657">
        <f t="shared" si="3"/>
        <v>1320</v>
      </c>
      <c r="H12" s="658">
        <f t="shared" si="3"/>
        <v>1320</v>
      </c>
      <c r="I12" s="700"/>
      <c r="J12" s="700">
        <f>+J13+J16+J18+J19</f>
        <v>0</v>
      </c>
      <c r="K12" s="659">
        <f>+K13+K16+K18+K19</f>
        <v>8</v>
      </c>
      <c r="L12" s="660">
        <f t="shared" si="4"/>
        <v>0</v>
      </c>
      <c r="M12" s="660">
        <f>+M13+M16+M18+M19</f>
        <v>0</v>
      </c>
      <c r="N12" s="698"/>
      <c r="O12" s="656">
        <f>+O13+O16+O18+O19</f>
        <v>0</v>
      </c>
      <c r="P12" s="660">
        <f t="shared" si="5"/>
        <v>1320</v>
      </c>
    </row>
    <row r="13" spans="1:16" s="134" customFormat="1" ht="13.5" customHeight="1">
      <c r="A13" s="389">
        <f t="shared" si="2"/>
        <v>7</v>
      </c>
      <c r="B13" s="397" t="s">
        <v>897</v>
      </c>
      <c r="C13" s="703"/>
      <c r="D13" s="704"/>
      <c r="E13" s="704"/>
      <c r="F13" s="704"/>
      <c r="G13" s="662">
        <f aca="true" t="shared" si="6" ref="G13:H15">+C13+E13</f>
        <v>0</v>
      </c>
      <c r="H13" s="663">
        <f t="shared" si="6"/>
        <v>0</v>
      </c>
      <c r="I13" s="701"/>
      <c r="J13" s="705"/>
      <c r="K13" s="703"/>
      <c r="L13" s="665">
        <f t="shared" si="4"/>
        <v>0</v>
      </c>
      <c r="M13" s="665"/>
      <c r="N13" s="706"/>
      <c r="O13" s="707"/>
      <c r="P13" s="665">
        <f t="shared" si="5"/>
        <v>0</v>
      </c>
    </row>
    <row r="14" spans="1:16" s="134" customFormat="1" ht="13.5" customHeight="1">
      <c r="A14" s="389"/>
      <c r="B14" s="397" t="s">
        <v>921</v>
      </c>
      <c r="C14" s="703"/>
      <c r="D14" s="704"/>
      <c r="E14" s="704"/>
      <c r="F14" s="704"/>
      <c r="G14" s="662">
        <f t="shared" si="6"/>
        <v>0</v>
      </c>
      <c r="H14" s="663">
        <f t="shared" si="6"/>
        <v>0</v>
      </c>
      <c r="I14" s="701"/>
      <c r="J14" s="705"/>
      <c r="K14" s="703"/>
      <c r="L14" s="665">
        <f t="shared" si="4"/>
        <v>0</v>
      </c>
      <c r="M14" s="665"/>
      <c r="N14" s="706"/>
      <c r="O14" s="707"/>
      <c r="P14" s="665">
        <f t="shared" si="5"/>
        <v>0</v>
      </c>
    </row>
    <row r="15" spans="1:16" s="134" customFormat="1" ht="13.5" customHeight="1">
      <c r="A15" s="371">
        <f>A13+1</f>
        <v>8</v>
      </c>
      <c r="B15" s="398" t="s">
        <v>934</v>
      </c>
      <c r="C15" s="708"/>
      <c r="D15" s="709"/>
      <c r="E15" s="709"/>
      <c r="F15" s="709"/>
      <c r="G15" s="662">
        <f t="shared" si="6"/>
        <v>0</v>
      </c>
      <c r="H15" s="663">
        <f t="shared" si="6"/>
        <v>0</v>
      </c>
      <c r="I15" s="710"/>
      <c r="J15" s="710"/>
      <c r="K15" s="708"/>
      <c r="L15" s="665">
        <f t="shared" si="4"/>
        <v>0</v>
      </c>
      <c r="M15" s="665"/>
      <c r="N15" s="698"/>
      <c r="O15" s="711"/>
      <c r="P15" s="665">
        <f aca="true" t="shared" si="7" ref="P15:P33">H15+O15</f>
        <v>0</v>
      </c>
    </row>
    <row r="16" spans="1:16" s="134" customFormat="1" ht="12.75" customHeight="1">
      <c r="A16" s="389">
        <f t="shared" si="2"/>
        <v>9</v>
      </c>
      <c r="B16" s="397" t="s">
        <v>898</v>
      </c>
      <c r="C16" s="703"/>
      <c r="D16" s="704"/>
      <c r="E16" s="704"/>
      <c r="F16" s="704"/>
      <c r="G16" s="662">
        <f aca="true" t="shared" si="8" ref="G16:H21">+C16+E16</f>
        <v>0</v>
      </c>
      <c r="H16" s="663">
        <f t="shared" si="8"/>
        <v>0</v>
      </c>
      <c r="I16" s="701"/>
      <c r="J16" s="705"/>
      <c r="K16" s="703"/>
      <c r="L16" s="665">
        <f t="shared" si="4"/>
        <v>0</v>
      </c>
      <c r="M16" s="665"/>
      <c r="N16" s="706"/>
      <c r="O16" s="707"/>
      <c r="P16" s="665">
        <f t="shared" si="7"/>
        <v>0</v>
      </c>
    </row>
    <row r="17" spans="1:16" s="132" customFormat="1" ht="12.75" customHeight="1">
      <c r="A17" s="371">
        <f t="shared" si="2"/>
        <v>10</v>
      </c>
      <c r="B17" s="398" t="s">
        <v>590</v>
      </c>
      <c r="C17" s="708"/>
      <c r="D17" s="709"/>
      <c r="E17" s="709"/>
      <c r="F17" s="709"/>
      <c r="G17" s="662">
        <f t="shared" si="8"/>
        <v>0</v>
      </c>
      <c r="H17" s="663">
        <f t="shared" si="8"/>
        <v>0</v>
      </c>
      <c r="I17" s="710"/>
      <c r="J17" s="710"/>
      <c r="K17" s="708"/>
      <c r="L17" s="665">
        <f t="shared" si="4"/>
        <v>0</v>
      </c>
      <c r="M17" s="665"/>
      <c r="N17" s="698"/>
      <c r="O17" s="711"/>
      <c r="P17" s="665">
        <f t="shared" si="7"/>
        <v>0</v>
      </c>
    </row>
    <row r="18" spans="1:16" s="134" customFormat="1" ht="12.75" customHeight="1">
      <c r="A18" s="389">
        <f t="shared" si="2"/>
        <v>11</v>
      </c>
      <c r="B18" s="397" t="s">
        <v>660</v>
      </c>
      <c r="C18" s="703">
        <v>1320</v>
      </c>
      <c r="D18" s="704">
        <v>1320</v>
      </c>
      <c r="E18" s="704"/>
      <c r="F18" s="704"/>
      <c r="G18" s="662">
        <f t="shared" si="8"/>
        <v>1320</v>
      </c>
      <c r="H18" s="663">
        <f t="shared" si="8"/>
        <v>1320</v>
      </c>
      <c r="I18" s="705"/>
      <c r="J18" s="705"/>
      <c r="K18" s="703">
        <v>8</v>
      </c>
      <c r="L18" s="665">
        <f t="shared" si="4"/>
        <v>0</v>
      </c>
      <c r="M18" s="665"/>
      <c r="N18" s="706"/>
      <c r="O18" s="707"/>
      <c r="P18" s="665">
        <f t="shared" si="7"/>
        <v>1320</v>
      </c>
    </row>
    <row r="19" spans="1:16" s="134" customFormat="1" ht="12.75" customHeight="1">
      <c r="A19" s="389">
        <f t="shared" si="2"/>
        <v>12</v>
      </c>
      <c r="B19" s="574" t="s">
        <v>661</v>
      </c>
      <c r="C19" s="703"/>
      <c r="D19" s="704"/>
      <c r="E19" s="704"/>
      <c r="F19" s="704"/>
      <c r="G19" s="662">
        <f t="shared" si="8"/>
        <v>0</v>
      </c>
      <c r="H19" s="663">
        <f t="shared" si="8"/>
        <v>0</v>
      </c>
      <c r="I19" s="705"/>
      <c r="J19" s="705"/>
      <c r="K19" s="703"/>
      <c r="L19" s="665">
        <f t="shared" si="4"/>
        <v>0</v>
      </c>
      <c r="M19" s="665"/>
      <c r="N19" s="706"/>
      <c r="O19" s="707"/>
      <c r="P19" s="665">
        <f t="shared" si="7"/>
        <v>0</v>
      </c>
    </row>
    <row r="20" spans="1:16" s="132" customFormat="1" ht="12.75" customHeight="1">
      <c r="A20" s="371">
        <f t="shared" si="2"/>
        <v>13</v>
      </c>
      <c r="B20" s="398" t="s">
        <v>590</v>
      </c>
      <c r="C20" s="708"/>
      <c r="D20" s="709"/>
      <c r="E20" s="709"/>
      <c r="F20" s="709"/>
      <c r="G20" s="662">
        <f t="shared" si="8"/>
        <v>0</v>
      </c>
      <c r="H20" s="663">
        <f t="shared" si="8"/>
        <v>0</v>
      </c>
      <c r="I20" s="710"/>
      <c r="J20" s="710"/>
      <c r="K20" s="708"/>
      <c r="L20" s="665">
        <f t="shared" si="4"/>
        <v>0</v>
      </c>
      <c r="M20" s="665"/>
      <c r="N20" s="698"/>
      <c r="O20" s="711"/>
      <c r="P20" s="665">
        <f t="shared" si="7"/>
        <v>0</v>
      </c>
    </row>
    <row r="21" spans="1:16" s="134" customFormat="1" ht="13.5" customHeight="1">
      <c r="A21" s="369">
        <f t="shared" si="2"/>
        <v>14</v>
      </c>
      <c r="B21" s="399" t="s">
        <v>588</v>
      </c>
      <c r="C21" s="672">
        <f>+C22+C24+C26</f>
        <v>1297</v>
      </c>
      <c r="D21" s="673">
        <f>+D22+D24+D26</f>
        <v>1297</v>
      </c>
      <c r="E21" s="673">
        <f>+E22+E24+E26</f>
        <v>0</v>
      </c>
      <c r="F21" s="673">
        <f>+F22+F24+F26</f>
        <v>0</v>
      </c>
      <c r="G21" s="673">
        <f t="shared" si="8"/>
        <v>1297</v>
      </c>
      <c r="H21" s="674">
        <f t="shared" si="8"/>
        <v>1297</v>
      </c>
      <c r="I21" s="712"/>
      <c r="J21" s="712">
        <f>+J22+J24+J26</f>
        <v>0</v>
      </c>
      <c r="K21" s="675">
        <f>+K22+K24+K26</f>
        <v>31</v>
      </c>
      <c r="L21" s="676"/>
      <c r="M21" s="676">
        <f>+M22+M24+M26</f>
        <v>0</v>
      </c>
      <c r="N21" s="698"/>
      <c r="O21" s="672">
        <f>+O22+O24+O26</f>
        <v>0</v>
      </c>
      <c r="P21" s="676">
        <f>H21+O21</f>
        <v>1297</v>
      </c>
    </row>
    <row r="22" spans="1:16" s="134" customFormat="1" ht="12.75" customHeight="1">
      <c r="A22" s="424">
        <f t="shared" si="2"/>
        <v>15</v>
      </c>
      <c r="B22" s="411" t="s">
        <v>899</v>
      </c>
      <c r="C22" s="657">
        <f>+C23</f>
        <v>0</v>
      </c>
      <c r="D22" s="657">
        <f aca="true" t="shared" si="9" ref="D22:O22">+D23</f>
        <v>0</v>
      </c>
      <c r="E22" s="657">
        <f t="shared" si="9"/>
        <v>0</v>
      </c>
      <c r="F22" s="657">
        <f t="shared" si="9"/>
        <v>0</v>
      </c>
      <c r="G22" s="657">
        <f t="shared" si="9"/>
        <v>0</v>
      </c>
      <c r="H22" s="658">
        <f t="shared" si="9"/>
        <v>0</v>
      </c>
      <c r="I22" s="700"/>
      <c r="J22" s="700">
        <f t="shared" si="9"/>
        <v>0</v>
      </c>
      <c r="K22" s="659">
        <f t="shared" si="9"/>
        <v>0</v>
      </c>
      <c r="L22" s="660">
        <f t="shared" si="9"/>
        <v>0</v>
      </c>
      <c r="M22" s="660">
        <f t="shared" si="9"/>
        <v>0</v>
      </c>
      <c r="N22" s="698"/>
      <c r="O22" s="656">
        <f t="shared" si="9"/>
        <v>0</v>
      </c>
      <c r="P22" s="660">
        <f t="shared" si="7"/>
        <v>0</v>
      </c>
    </row>
    <row r="23" spans="1:16" s="132" customFormat="1" ht="12.75" customHeight="1">
      <c r="A23" s="371">
        <f t="shared" si="2"/>
        <v>16</v>
      </c>
      <c r="B23" s="398" t="s">
        <v>920</v>
      </c>
      <c r="C23" s="708"/>
      <c r="D23" s="709"/>
      <c r="E23" s="709"/>
      <c r="F23" s="709"/>
      <c r="G23" s="662">
        <f>+C23+E23</f>
        <v>0</v>
      </c>
      <c r="H23" s="663">
        <f>+D23+F23</f>
        <v>0</v>
      </c>
      <c r="I23" s="710"/>
      <c r="J23" s="710"/>
      <c r="K23" s="708"/>
      <c r="L23" s="665">
        <f>+G23-H23</f>
        <v>0</v>
      </c>
      <c r="M23" s="665"/>
      <c r="N23" s="698"/>
      <c r="O23" s="711"/>
      <c r="P23" s="665">
        <f t="shared" si="7"/>
        <v>0</v>
      </c>
    </row>
    <row r="24" spans="1:16" s="132" customFormat="1" ht="12.75" customHeight="1">
      <c r="A24" s="424">
        <f t="shared" si="2"/>
        <v>17</v>
      </c>
      <c r="B24" s="425" t="s">
        <v>919</v>
      </c>
      <c r="C24" s="657">
        <f>+C25</f>
        <v>1297</v>
      </c>
      <c r="D24" s="657">
        <f aca="true" t="shared" si="10" ref="D24:O24">+D25</f>
        <v>1297</v>
      </c>
      <c r="E24" s="657">
        <f t="shared" si="10"/>
        <v>0</v>
      </c>
      <c r="F24" s="657">
        <f t="shared" si="10"/>
        <v>0</v>
      </c>
      <c r="G24" s="657">
        <f t="shared" si="10"/>
        <v>1297</v>
      </c>
      <c r="H24" s="658">
        <f t="shared" si="10"/>
        <v>1297</v>
      </c>
      <c r="I24" s="700"/>
      <c r="J24" s="700">
        <f t="shared" si="10"/>
        <v>0</v>
      </c>
      <c r="K24" s="659">
        <f t="shared" si="10"/>
        <v>31</v>
      </c>
      <c r="L24" s="660">
        <f t="shared" si="10"/>
        <v>0</v>
      </c>
      <c r="M24" s="660">
        <f t="shared" si="10"/>
        <v>0</v>
      </c>
      <c r="N24" s="698"/>
      <c r="O24" s="656">
        <f t="shared" si="10"/>
        <v>0</v>
      </c>
      <c r="P24" s="660">
        <f t="shared" si="7"/>
        <v>1297</v>
      </c>
    </row>
    <row r="25" spans="1:16" s="132" customFormat="1" ht="12.75" customHeight="1">
      <c r="A25" s="371">
        <f t="shared" si="2"/>
        <v>18</v>
      </c>
      <c r="B25" s="397" t="s">
        <v>984</v>
      </c>
      <c r="C25" s="708">
        <v>1297</v>
      </c>
      <c r="D25" s="709">
        <v>1297</v>
      </c>
      <c r="E25" s="709"/>
      <c r="F25" s="709"/>
      <c r="G25" s="662">
        <f>+C25+E25</f>
        <v>1297</v>
      </c>
      <c r="H25" s="663">
        <f>+D25+F25</f>
        <v>1297</v>
      </c>
      <c r="I25" s="710"/>
      <c r="J25" s="710"/>
      <c r="K25" s="708">
        <v>31</v>
      </c>
      <c r="L25" s="665">
        <f>+G25-H25</f>
        <v>0</v>
      </c>
      <c r="M25" s="665"/>
      <c r="N25" s="698"/>
      <c r="O25" s="711"/>
      <c r="P25" s="665">
        <f t="shared" si="7"/>
        <v>1297</v>
      </c>
    </row>
    <row r="26" spans="1:16" s="132" customFormat="1" ht="12.75" customHeight="1">
      <c r="A26" s="424">
        <f t="shared" si="2"/>
        <v>19</v>
      </c>
      <c r="B26" s="425" t="s">
        <v>900</v>
      </c>
      <c r="C26" s="657">
        <f>+C27</f>
        <v>0</v>
      </c>
      <c r="D26" s="657">
        <f aca="true" t="shared" si="11" ref="D26:O26">+D27</f>
        <v>0</v>
      </c>
      <c r="E26" s="657">
        <f t="shared" si="11"/>
        <v>0</v>
      </c>
      <c r="F26" s="657">
        <f t="shared" si="11"/>
        <v>0</v>
      </c>
      <c r="G26" s="657">
        <f t="shared" si="11"/>
        <v>0</v>
      </c>
      <c r="H26" s="658">
        <f t="shared" si="11"/>
        <v>0</v>
      </c>
      <c r="I26" s="700"/>
      <c r="J26" s="700">
        <f t="shared" si="11"/>
        <v>0</v>
      </c>
      <c r="K26" s="659">
        <f t="shared" si="11"/>
        <v>0</v>
      </c>
      <c r="L26" s="660">
        <f t="shared" si="11"/>
        <v>0</v>
      </c>
      <c r="M26" s="660">
        <f t="shared" si="11"/>
        <v>0</v>
      </c>
      <c r="N26" s="698"/>
      <c r="O26" s="656">
        <f t="shared" si="11"/>
        <v>0</v>
      </c>
      <c r="P26" s="660">
        <f t="shared" si="7"/>
        <v>0</v>
      </c>
    </row>
    <row r="27" spans="1:16" s="132" customFormat="1" ht="12.75" customHeight="1">
      <c r="A27" s="371">
        <f t="shared" si="2"/>
        <v>20</v>
      </c>
      <c r="B27" s="398" t="s">
        <v>920</v>
      </c>
      <c r="C27" s="713"/>
      <c r="D27" s="714"/>
      <c r="E27" s="714"/>
      <c r="F27" s="714"/>
      <c r="G27" s="662">
        <f>+C27+E27</f>
        <v>0</v>
      </c>
      <c r="H27" s="663">
        <f>+D27+F27</f>
        <v>0</v>
      </c>
      <c r="I27" s="715"/>
      <c r="J27" s="715"/>
      <c r="K27" s="713"/>
      <c r="L27" s="665">
        <f>+G27-H27</f>
        <v>0</v>
      </c>
      <c r="M27" s="665"/>
      <c r="N27" s="698"/>
      <c r="O27" s="716"/>
      <c r="P27" s="665">
        <f t="shared" si="7"/>
        <v>0</v>
      </c>
    </row>
    <row r="28" spans="1:16" s="134" customFormat="1" ht="12.75" customHeight="1">
      <c r="A28" s="369">
        <f t="shared" si="2"/>
        <v>21</v>
      </c>
      <c r="B28" s="399" t="s">
        <v>586</v>
      </c>
      <c r="C28" s="672">
        <f>+C29</f>
        <v>0</v>
      </c>
      <c r="D28" s="673">
        <f aca="true" t="shared" si="12" ref="D28:O29">+D29</f>
        <v>0</v>
      </c>
      <c r="E28" s="673">
        <f t="shared" si="12"/>
        <v>0</v>
      </c>
      <c r="F28" s="673">
        <f t="shared" si="12"/>
        <v>0</v>
      </c>
      <c r="G28" s="673">
        <f>+C28+E28</f>
        <v>0</v>
      </c>
      <c r="H28" s="674">
        <f>+D28+F28</f>
        <v>0</v>
      </c>
      <c r="I28" s="712"/>
      <c r="J28" s="712">
        <f>+J29</f>
        <v>0</v>
      </c>
      <c r="K28" s="675">
        <f>+K29</f>
        <v>0</v>
      </c>
      <c r="L28" s="676">
        <f>+G28-H28</f>
        <v>0</v>
      </c>
      <c r="M28" s="676">
        <f>+M29</f>
        <v>0</v>
      </c>
      <c r="N28" s="698"/>
      <c r="O28" s="672">
        <f>+O29</f>
        <v>0</v>
      </c>
      <c r="P28" s="676">
        <f>H28+O28</f>
        <v>0</v>
      </c>
    </row>
    <row r="29" spans="1:16" s="132" customFormat="1" ht="12.75" customHeight="1">
      <c r="A29" s="389">
        <f t="shared" si="2"/>
        <v>22</v>
      </c>
      <c r="B29" s="411" t="s">
        <v>654</v>
      </c>
      <c r="C29" s="657">
        <f>+C30</f>
        <v>0</v>
      </c>
      <c r="D29" s="657">
        <f t="shared" si="12"/>
        <v>0</v>
      </c>
      <c r="E29" s="657">
        <f t="shared" si="12"/>
        <v>0</v>
      </c>
      <c r="F29" s="657">
        <f t="shared" si="12"/>
        <v>0</v>
      </c>
      <c r="G29" s="657">
        <f t="shared" si="12"/>
        <v>0</v>
      </c>
      <c r="H29" s="658">
        <f t="shared" si="12"/>
        <v>0</v>
      </c>
      <c r="I29" s="700"/>
      <c r="J29" s="700">
        <f t="shared" si="12"/>
        <v>0</v>
      </c>
      <c r="K29" s="659">
        <f t="shared" si="12"/>
        <v>0</v>
      </c>
      <c r="L29" s="660">
        <f t="shared" si="12"/>
        <v>0</v>
      </c>
      <c r="M29" s="660">
        <f t="shared" si="12"/>
        <v>0</v>
      </c>
      <c r="N29" s="698"/>
      <c r="O29" s="656">
        <f t="shared" si="12"/>
        <v>0</v>
      </c>
      <c r="P29" s="660">
        <f t="shared" si="7"/>
        <v>0</v>
      </c>
    </row>
    <row r="30" spans="1:16" s="132" customFormat="1" ht="12.75" customHeight="1">
      <c r="A30" s="371">
        <f t="shared" si="2"/>
        <v>23</v>
      </c>
      <c r="B30" s="398" t="s">
        <v>920</v>
      </c>
      <c r="C30" s="713"/>
      <c r="D30" s="714"/>
      <c r="E30" s="714"/>
      <c r="F30" s="714"/>
      <c r="G30" s="662">
        <f>+C30+E30</f>
        <v>0</v>
      </c>
      <c r="H30" s="663">
        <f>+D30+F30</f>
        <v>0</v>
      </c>
      <c r="I30" s="715"/>
      <c r="J30" s="715"/>
      <c r="K30" s="713"/>
      <c r="L30" s="665">
        <f>+G30-H30</f>
        <v>0</v>
      </c>
      <c r="M30" s="665"/>
      <c r="N30" s="698"/>
      <c r="O30" s="716"/>
      <c r="P30" s="665">
        <f t="shared" si="7"/>
        <v>0</v>
      </c>
    </row>
    <row r="31" spans="1:16" s="134" customFormat="1" ht="13.5" customHeight="1">
      <c r="A31" s="369">
        <f t="shared" si="2"/>
        <v>24</v>
      </c>
      <c r="B31" s="399" t="s">
        <v>601</v>
      </c>
      <c r="C31" s="672">
        <f>+C32</f>
        <v>0</v>
      </c>
      <c r="D31" s="673">
        <f aca="true" t="shared" si="13" ref="D31:O32">+D32</f>
        <v>0</v>
      </c>
      <c r="E31" s="673">
        <f t="shared" si="13"/>
        <v>0</v>
      </c>
      <c r="F31" s="673">
        <f t="shared" si="13"/>
        <v>0</v>
      </c>
      <c r="G31" s="673">
        <f>+C31+E31</f>
        <v>0</v>
      </c>
      <c r="H31" s="674">
        <f>+D31+F31</f>
        <v>0</v>
      </c>
      <c r="I31" s="712"/>
      <c r="J31" s="712">
        <f>+J32</f>
        <v>0</v>
      </c>
      <c r="K31" s="675">
        <f>+K32</f>
        <v>0</v>
      </c>
      <c r="L31" s="676">
        <f>+G31-H31</f>
        <v>0</v>
      </c>
      <c r="M31" s="676">
        <f>+M32</f>
        <v>0</v>
      </c>
      <c r="N31" s="698"/>
      <c r="O31" s="672">
        <f>+O32</f>
        <v>0</v>
      </c>
      <c r="P31" s="676">
        <f>H31+O31</f>
        <v>0</v>
      </c>
    </row>
    <row r="32" spans="1:16" s="132" customFormat="1" ht="12.75" customHeight="1">
      <c r="A32" s="424">
        <f t="shared" si="2"/>
        <v>25</v>
      </c>
      <c r="B32" s="425" t="s">
        <v>662</v>
      </c>
      <c r="C32" s="657">
        <f>+C33</f>
        <v>0</v>
      </c>
      <c r="D32" s="657">
        <f t="shared" si="13"/>
        <v>0</v>
      </c>
      <c r="E32" s="657">
        <f t="shared" si="13"/>
        <v>0</v>
      </c>
      <c r="F32" s="657">
        <f t="shared" si="13"/>
        <v>0</v>
      </c>
      <c r="G32" s="657">
        <f t="shared" si="13"/>
        <v>0</v>
      </c>
      <c r="H32" s="658">
        <f t="shared" si="13"/>
        <v>0</v>
      </c>
      <c r="I32" s="700"/>
      <c r="J32" s="700">
        <f t="shared" si="13"/>
        <v>0</v>
      </c>
      <c r="K32" s="659">
        <f t="shared" si="13"/>
        <v>0</v>
      </c>
      <c r="L32" s="660">
        <f t="shared" si="13"/>
        <v>0</v>
      </c>
      <c r="M32" s="660">
        <f t="shared" si="13"/>
        <v>0</v>
      </c>
      <c r="N32" s="698"/>
      <c r="O32" s="656">
        <f t="shared" si="13"/>
        <v>0</v>
      </c>
      <c r="P32" s="660">
        <f t="shared" si="7"/>
        <v>0</v>
      </c>
    </row>
    <row r="33" spans="1:16" s="132" customFormat="1" ht="12.75" customHeight="1" thickBot="1">
      <c r="A33" s="371">
        <f t="shared" si="2"/>
        <v>26</v>
      </c>
      <c r="B33" s="398" t="s">
        <v>920</v>
      </c>
      <c r="C33" s="708"/>
      <c r="D33" s="709"/>
      <c r="E33" s="709"/>
      <c r="F33" s="709"/>
      <c r="G33" s="662">
        <f>+C33+E33</f>
        <v>0</v>
      </c>
      <c r="H33" s="663">
        <f>+D33+F33</f>
        <v>0</v>
      </c>
      <c r="I33" s="710"/>
      <c r="J33" s="710"/>
      <c r="K33" s="708"/>
      <c r="L33" s="665">
        <f>+G33-H33</f>
        <v>0</v>
      </c>
      <c r="M33" s="665"/>
      <c r="N33" s="698"/>
      <c r="O33" s="711"/>
      <c r="P33" s="665">
        <f t="shared" si="7"/>
        <v>0</v>
      </c>
    </row>
    <row r="34" spans="1:16" s="132" customFormat="1" ht="13.5" customHeight="1" thickBot="1">
      <c r="A34" s="391">
        <f t="shared" si="2"/>
        <v>27</v>
      </c>
      <c r="B34" s="400" t="s">
        <v>550</v>
      </c>
      <c r="C34" s="717">
        <f aca="true" t="shared" si="14" ref="C34:H34">+C7+C21+C28+C31</f>
        <v>8040</v>
      </c>
      <c r="D34" s="718">
        <f t="shared" si="14"/>
        <v>8040</v>
      </c>
      <c r="E34" s="718">
        <f t="shared" si="14"/>
        <v>0</v>
      </c>
      <c r="F34" s="718">
        <f t="shared" si="14"/>
        <v>0</v>
      </c>
      <c r="G34" s="718">
        <f t="shared" si="14"/>
        <v>8040</v>
      </c>
      <c r="H34" s="719">
        <f t="shared" si="14"/>
        <v>8040</v>
      </c>
      <c r="I34" s="720"/>
      <c r="J34" s="720">
        <f>+J7+J21+J28+J31</f>
        <v>0</v>
      </c>
      <c r="K34" s="721">
        <f>+K7+K21+K28+K31</f>
        <v>206</v>
      </c>
      <c r="L34" s="722">
        <f>+L7+L21+L28+L31</f>
        <v>0</v>
      </c>
      <c r="M34" s="722">
        <f>+M7+M21+M28+M31</f>
        <v>0</v>
      </c>
      <c r="N34" s="723"/>
      <c r="O34" s="717">
        <f>+O7+O21+O28+O31</f>
        <v>0</v>
      </c>
      <c r="P34" s="722">
        <f>+P7+P21+P28+P31</f>
        <v>8040</v>
      </c>
    </row>
    <row r="35" spans="1:16" s="388" customFormat="1" ht="13.5" customHeight="1">
      <c r="A35" s="386"/>
      <c r="B35" s="387"/>
      <c r="C35" s="367"/>
      <c r="D35" s="367"/>
      <c r="E35" s="367"/>
      <c r="F35" s="367"/>
      <c r="G35" s="367"/>
      <c r="H35" s="367"/>
      <c r="I35" s="367"/>
      <c r="J35" s="367"/>
      <c r="K35" s="367"/>
      <c r="L35" s="367"/>
      <c r="M35" s="367"/>
      <c r="N35" s="367"/>
      <c r="O35" s="367"/>
      <c r="P35" s="367"/>
    </row>
    <row r="36" spans="1:14" ht="22.5" customHeight="1">
      <c r="A36" s="132" t="s">
        <v>486</v>
      </c>
      <c r="N36" s="364"/>
    </row>
    <row r="37" spans="1:16" ht="56.25" customHeight="1">
      <c r="A37" s="1222" t="s">
        <v>675</v>
      </c>
      <c r="B37" s="1255"/>
      <c r="C37" s="1255"/>
      <c r="D37" s="1255"/>
      <c r="E37" s="1255"/>
      <c r="F37" s="1255"/>
      <c r="G37" s="1255"/>
      <c r="H37" s="1255"/>
      <c r="I37" s="1255"/>
      <c r="J37" s="1255"/>
      <c r="K37" s="1255"/>
      <c r="L37" s="1255"/>
      <c r="M37" s="1255"/>
      <c r="N37" s="1255"/>
      <c r="O37" s="1255"/>
      <c r="P37" s="1255"/>
    </row>
    <row r="38" spans="1:16" ht="30" customHeight="1">
      <c r="A38" s="1222" t="s">
        <v>901</v>
      </c>
      <c r="B38" s="1255"/>
      <c r="C38" s="1255"/>
      <c r="D38" s="1255"/>
      <c r="E38" s="1255"/>
      <c r="F38" s="1255"/>
      <c r="G38" s="1255"/>
      <c r="H38" s="1255"/>
      <c r="I38" s="1255"/>
      <c r="J38" s="1255"/>
      <c r="K38" s="1255"/>
      <c r="L38" s="1255"/>
      <c r="M38" s="1255"/>
      <c r="N38" s="1255"/>
      <c r="O38" s="1255"/>
      <c r="P38" s="1255"/>
    </row>
    <row r="39" spans="1:16" ht="34.5" customHeight="1">
      <c r="A39" s="1222" t="s">
        <v>902</v>
      </c>
      <c r="B39" s="1255"/>
      <c r="C39" s="1255"/>
      <c r="D39" s="1255"/>
      <c r="E39" s="1255"/>
      <c r="F39" s="1255"/>
      <c r="G39" s="1255"/>
      <c r="H39" s="1255"/>
      <c r="I39" s="1255"/>
      <c r="J39" s="1255"/>
      <c r="K39" s="1255"/>
      <c r="L39" s="1255"/>
      <c r="M39" s="1255"/>
      <c r="N39" s="1255"/>
      <c r="O39" s="1255"/>
      <c r="P39" s="1255"/>
    </row>
    <row r="40" spans="1:16" ht="27.75" customHeight="1">
      <c r="A40" s="1222" t="s">
        <v>608</v>
      </c>
      <c r="B40" s="1255"/>
      <c r="C40" s="1255"/>
      <c r="D40" s="1255"/>
      <c r="E40" s="1255"/>
      <c r="F40" s="1255"/>
      <c r="G40" s="1255"/>
      <c r="H40" s="1255"/>
      <c r="I40" s="1255"/>
      <c r="J40" s="1255"/>
      <c r="K40" s="1255"/>
      <c r="L40" s="1255"/>
      <c r="M40" s="1255"/>
      <c r="N40" s="1255"/>
      <c r="O40" s="1255"/>
      <c r="P40" s="1255"/>
    </row>
    <row r="41" spans="1:16" ht="14.25">
      <c r="A41" s="1222" t="s">
        <v>903</v>
      </c>
      <c r="B41" s="1255"/>
      <c r="C41" s="1255"/>
      <c r="D41" s="1255"/>
      <c r="E41" s="1255"/>
      <c r="F41" s="1255"/>
      <c r="G41" s="1255"/>
      <c r="H41" s="1255"/>
      <c r="I41" s="1255"/>
      <c r="J41" s="1255"/>
      <c r="K41" s="1255"/>
      <c r="L41" s="1255"/>
      <c r="M41" s="1255"/>
      <c r="N41" s="1255"/>
      <c r="O41" s="1255"/>
      <c r="P41" s="1255"/>
    </row>
    <row r="42" spans="1:16" ht="26.25" customHeight="1">
      <c r="A42" s="1222" t="s">
        <v>676</v>
      </c>
      <c r="B42" s="1255"/>
      <c r="C42" s="1255"/>
      <c r="D42" s="1255"/>
      <c r="E42" s="1255"/>
      <c r="F42" s="1255"/>
      <c r="G42" s="1255"/>
      <c r="H42" s="1255"/>
      <c r="I42" s="1255"/>
      <c r="J42" s="1255"/>
      <c r="K42" s="1255"/>
      <c r="L42" s="1255"/>
      <c r="M42" s="1255"/>
      <c r="N42" s="1255"/>
      <c r="O42" s="1255"/>
      <c r="P42" s="1255"/>
    </row>
    <row r="43" spans="1:16" ht="18.75" customHeight="1">
      <c r="A43" s="1222" t="s">
        <v>938</v>
      </c>
      <c r="B43" s="1222"/>
      <c r="C43" s="1222"/>
      <c r="D43" s="1222"/>
      <c r="E43" s="1222"/>
      <c r="F43" s="1222"/>
      <c r="G43" s="1222"/>
      <c r="H43" s="1222"/>
      <c r="I43" s="1222"/>
      <c r="J43" s="1222"/>
      <c r="K43" s="1222"/>
      <c r="L43" s="1222"/>
      <c r="M43" s="1222"/>
      <c r="N43" s="1222"/>
      <c r="O43" s="1222"/>
      <c r="P43" s="1222"/>
    </row>
    <row r="44" spans="1:16" ht="30.75" customHeight="1">
      <c r="A44" s="1222" t="s">
        <v>939</v>
      </c>
      <c r="B44" s="1222"/>
      <c r="C44" s="1222"/>
      <c r="D44" s="1222"/>
      <c r="E44" s="1222"/>
      <c r="F44" s="1222"/>
      <c r="G44" s="1222"/>
      <c r="H44" s="1222"/>
      <c r="I44" s="1222"/>
      <c r="J44" s="1222"/>
      <c r="K44" s="1222"/>
      <c r="L44" s="1222"/>
      <c r="M44" s="1222"/>
      <c r="N44" s="1222"/>
      <c r="O44" s="1222"/>
      <c r="P44" s="1222"/>
    </row>
    <row r="45" spans="1:16" ht="19.5" customHeight="1">
      <c r="A45" s="1222" t="s">
        <v>935</v>
      </c>
      <c r="B45" s="1255"/>
      <c r="C45" s="1255"/>
      <c r="D45" s="1255"/>
      <c r="E45" s="1255"/>
      <c r="F45" s="1255"/>
      <c r="G45" s="1255"/>
      <c r="H45" s="1255"/>
      <c r="I45" s="1255"/>
      <c r="J45" s="1255"/>
      <c r="K45" s="1255"/>
      <c r="L45" s="1255"/>
      <c r="M45" s="1255"/>
      <c r="N45" s="1255"/>
      <c r="O45" s="1255"/>
      <c r="P45" s="1255"/>
    </row>
    <row r="46" spans="1:16" s="132" customFormat="1" ht="13.5">
      <c r="A46" s="1222" t="s">
        <v>936</v>
      </c>
      <c r="B46" s="1222"/>
      <c r="C46" s="1222"/>
      <c r="D46" s="1222"/>
      <c r="E46" s="1222"/>
      <c r="F46" s="1222"/>
      <c r="G46" s="1222"/>
      <c r="H46" s="1222"/>
      <c r="I46" s="1222"/>
      <c r="J46" s="1222"/>
      <c r="K46" s="1222"/>
      <c r="L46" s="1222"/>
      <c r="M46" s="1222"/>
      <c r="N46" s="1222"/>
      <c r="O46" s="1222"/>
      <c r="P46" s="1222"/>
    </row>
    <row r="47" s="132" customFormat="1" ht="13.5">
      <c r="N47" s="390"/>
    </row>
    <row r="48" spans="1:14" s="132" customFormat="1" ht="13.5">
      <c r="A48" s="1053" t="s">
        <v>976</v>
      </c>
      <c r="B48" s="1053"/>
      <c r="C48" s="1053"/>
      <c r="D48" s="1053"/>
      <c r="E48" s="1053"/>
      <c r="F48" s="1053"/>
      <c r="G48" s="1053"/>
      <c r="H48" s="1053"/>
      <c r="N48" s="390"/>
    </row>
    <row r="49" spans="1:16" ht="14.25">
      <c r="A49" s="1062" t="s">
        <v>1282</v>
      </c>
      <c r="B49" s="1053"/>
      <c r="C49" s="1053"/>
      <c r="D49" s="1053"/>
      <c r="E49" s="1053"/>
      <c r="F49" s="1053"/>
      <c r="G49" s="1053"/>
      <c r="H49" s="1053"/>
      <c r="I49" s="132"/>
      <c r="J49" s="132"/>
      <c r="K49" s="132"/>
      <c r="L49" s="132"/>
      <c r="M49" s="132"/>
      <c r="N49" s="390"/>
      <c r="O49" s="132"/>
      <c r="P49" s="132"/>
    </row>
    <row r="50" spans="1:8" ht="14.25">
      <c r="A50" s="1053" t="s">
        <v>1283</v>
      </c>
      <c r="B50" s="1053"/>
      <c r="C50" s="1053"/>
      <c r="D50" s="1053"/>
      <c r="E50" s="1053"/>
      <c r="F50" s="1053"/>
      <c r="G50" s="1053"/>
      <c r="H50" s="1063"/>
    </row>
    <row r="51" spans="1:8" ht="14.25">
      <c r="A51" s="1053" t="s">
        <v>1312</v>
      </c>
      <c r="B51" s="1053"/>
      <c r="C51" s="1053"/>
      <c r="D51" s="1053"/>
      <c r="E51" s="1053"/>
      <c r="F51" s="1053"/>
      <c r="G51" s="1053"/>
      <c r="H51" s="1063"/>
    </row>
    <row r="52" spans="1:8" ht="14.25">
      <c r="A52" s="1053" t="s">
        <v>1284</v>
      </c>
      <c r="B52" s="1063"/>
      <c r="C52" s="1063"/>
      <c r="D52" s="1063"/>
      <c r="E52" s="1063"/>
      <c r="F52" s="1063"/>
      <c r="G52" s="1063"/>
      <c r="H52" s="1063"/>
    </row>
    <row r="53" spans="1:8" ht="14.25">
      <c r="A53" s="1053" t="s">
        <v>1311</v>
      </c>
      <c r="B53" s="1063"/>
      <c r="C53" s="1063"/>
      <c r="D53" s="1063"/>
      <c r="E53" s="1063"/>
      <c r="F53" s="1063"/>
      <c r="G53" s="1063"/>
      <c r="H53" s="1063"/>
    </row>
    <row r="54" spans="1:8" ht="14.25">
      <c r="A54" s="1063"/>
      <c r="B54" s="1063"/>
      <c r="C54" s="1063"/>
      <c r="D54" s="1063"/>
      <c r="E54" s="1063"/>
      <c r="F54" s="1063"/>
      <c r="G54" s="1063"/>
      <c r="H54" s="1063"/>
    </row>
    <row r="55" ht="14.25">
      <c r="A55" s="1062" t="s">
        <v>1313</v>
      </c>
    </row>
    <row r="56" spans="1:6" ht="14.25">
      <c r="A56" s="1053" t="s">
        <v>1314</v>
      </c>
      <c r="B56" s="1053"/>
      <c r="C56" s="1063"/>
      <c r="D56" s="1063"/>
      <c r="E56" s="1063"/>
      <c r="F56" s="1063"/>
    </row>
    <row r="57" spans="1:6" ht="14.25">
      <c r="A57" s="1053" t="s">
        <v>1315</v>
      </c>
      <c r="B57" s="1053"/>
      <c r="C57" s="1063"/>
      <c r="D57" s="1063"/>
      <c r="E57" s="1063"/>
      <c r="F57" s="1063"/>
    </row>
    <row r="58" spans="1:6" ht="14.25">
      <c r="A58" s="1063"/>
      <c r="B58" s="1063"/>
      <c r="C58" s="1063"/>
      <c r="D58" s="1063"/>
      <c r="E58" s="1063"/>
      <c r="F58" s="1063"/>
    </row>
  </sheetData>
  <sheetProtection/>
  <mergeCells count="22">
    <mergeCell ref="A37:P37"/>
    <mergeCell ref="A4:A6"/>
    <mergeCell ref="A45:P45"/>
    <mergeCell ref="M4:M5"/>
    <mergeCell ref="I4:I5"/>
    <mergeCell ref="C4:D4"/>
    <mergeCell ref="L4:L5"/>
    <mergeCell ref="A46:P46"/>
    <mergeCell ref="A38:P38"/>
    <mergeCell ref="A39:P39"/>
    <mergeCell ref="A40:P40"/>
    <mergeCell ref="A41:P41"/>
    <mergeCell ref="A43:P43"/>
    <mergeCell ref="A44:P44"/>
    <mergeCell ref="O4:O5"/>
    <mergeCell ref="P4:P5"/>
    <mergeCell ref="E4:F4"/>
    <mergeCell ref="G4:H4"/>
    <mergeCell ref="A42:P42"/>
    <mergeCell ref="B4:B6"/>
    <mergeCell ref="J4:J5"/>
    <mergeCell ref="K4:K5"/>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S22"/>
  <sheetViews>
    <sheetView zoomScalePageLayoutView="0" workbookViewId="0" topLeftCell="A1">
      <selection activeCell="A21" sqref="A21"/>
    </sheetView>
  </sheetViews>
  <sheetFormatPr defaultColWidth="26.28125" defaultRowHeight="15"/>
  <cols>
    <col min="1" max="1" width="4.28125" style="338" customWidth="1"/>
    <col min="2" max="2" width="11.8515625" style="338" customWidth="1"/>
    <col min="3" max="3" width="26.28125" style="338" customWidth="1"/>
    <col min="4" max="4" width="12.140625" style="338" customWidth="1"/>
    <col min="5" max="5" width="10.7109375" style="338" customWidth="1"/>
    <col min="6" max="6" width="11.57421875" style="338" customWidth="1"/>
    <col min="7" max="7" width="10.7109375" style="338" customWidth="1"/>
    <col min="8" max="8" width="11.7109375" style="338" customWidth="1"/>
    <col min="9" max="9" width="10.7109375" style="338" customWidth="1"/>
    <col min="10" max="10" width="12.57421875" style="338" customWidth="1"/>
    <col min="11" max="11" width="2.28125" style="338" customWidth="1"/>
    <col min="12" max="12" width="10.7109375" style="338" customWidth="1"/>
    <col min="13" max="13" width="14.00390625" style="338" customWidth="1"/>
    <col min="14" max="14" width="10.7109375" style="338" customWidth="1"/>
    <col min="15" max="15" width="8.8515625" style="338" customWidth="1"/>
    <col min="16" max="253" width="9.140625" style="338" customWidth="1"/>
    <col min="254" max="254" width="3.28125" style="338" customWidth="1"/>
    <col min="255" max="255" width="11.8515625" style="338" customWidth="1"/>
    <col min="256" max="16384" width="26.28125" style="338" customWidth="1"/>
  </cols>
  <sheetData>
    <row r="1" spans="1:19" s="18" customFormat="1" ht="15">
      <c r="A1" s="335" t="s">
        <v>721</v>
      </c>
      <c r="C1" s="17"/>
      <c r="D1" s="17"/>
      <c r="E1" s="17"/>
      <c r="F1" s="17"/>
      <c r="G1" s="17"/>
      <c r="H1" s="336"/>
      <c r="I1" s="17"/>
      <c r="J1" s="17"/>
      <c r="K1" s="337"/>
      <c r="L1" s="17"/>
      <c r="M1" s="17"/>
      <c r="N1" s="17"/>
      <c r="P1" s="17"/>
      <c r="Q1" s="17"/>
      <c r="R1" s="17"/>
      <c r="S1" s="17"/>
    </row>
    <row r="2" spans="2:19" ht="14.25" thickBot="1">
      <c r="B2" s="339"/>
      <c r="C2" s="339"/>
      <c r="D2" s="340"/>
      <c r="E2" s="340"/>
      <c r="F2" s="339"/>
      <c r="G2" s="339"/>
      <c r="H2" s="339"/>
      <c r="I2" s="339"/>
      <c r="K2" s="337"/>
      <c r="L2" s="339"/>
      <c r="M2" s="339"/>
      <c r="N2" s="341" t="s">
        <v>359</v>
      </c>
      <c r="O2" s="339"/>
      <c r="P2" s="339"/>
      <c r="Q2" s="339"/>
      <c r="R2" s="339"/>
      <c r="S2" s="339"/>
    </row>
    <row r="3" spans="1:14" ht="27" customHeight="1">
      <c r="A3" s="1272" t="s">
        <v>339</v>
      </c>
      <c r="B3" s="1275" t="s">
        <v>444</v>
      </c>
      <c r="C3" s="1278" t="s">
        <v>561</v>
      </c>
      <c r="D3" s="1281" t="s">
        <v>583</v>
      </c>
      <c r="E3" s="1234"/>
      <c r="F3" s="1234" t="s">
        <v>545</v>
      </c>
      <c r="G3" s="1234"/>
      <c r="H3" s="1234" t="s">
        <v>562</v>
      </c>
      <c r="I3" s="1234"/>
      <c r="J3" s="1220" t="s">
        <v>551</v>
      </c>
      <c r="K3" s="337"/>
      <c r="L3" s="1282" t="s">
        <v>591</v>
      </c>
      <c r="M3" s="1284" t="s">
        <v>646</v>
      </c>
      <c r="N3" s="1286" t="s">
        <v>547</v>
      </c>
    </row>
    <row r="4" spans="1:14" ht="15" customHeight="1">
      <c r="A4" s="1273"/>
      <c r="B4" s="1276"/>
      <c r="C4" s="1279"/>
      <c r="D4" s="342" t="s">
        <v>584</v>
      </c>
      <c r="E4" s="282" t="s">
        <v>493</v>
      </c>
      <c r="F4" s="342" t="s">
        <v>580</v>
      </c>
      <c r="G4" s="282" t="s">
        <v>493</v>
      </c>
      <c r="H4" s="342" t="s">
        <v>563</v>
      </c>
      <c r="I4" s="282" t="s">
        <v>493</v>
      </c>
      <c r="J4" s="1221"/>
      <c r="K4" s="337"/>
      <c r="L4" s="1283"/>
      <c r="M4" s="1285"/>
      <c r="N4" s="1287"/>
    </row>
    <row r="5" spans="1:14" ht="12.75" customHeight="1" thickBot="1">
      <c r="A5" s="1274"/>
      <c r="B5" s="1277"/>
      <c r="C5" s="1280"/>
      <c r="D5" s="283" t="s">
        <v>414</v>
      </c>
      <c r="E5" s="284" t="s">
        <v>415</v>
      </c>
      <c r="F5" s="284" t="s">
        <v>416</v>
      </c>
      <c r="G5" s="284" t="s">
        <v>417</v>
      </c>
      <c r="H5" s="284" t="s">
        <v>490</v>
      </c>
      <c r="I5" s="284" t="s">
        <v>491</v>
      </c>
      <c r="J5" s="286" t="s">
        <v>548</v>
      </c>
      <c r="K5" s="337"/>
      <c r="L5" s="343" t="s">
        <v>421</v>
      </c>
      <c r="M5" s="285" t="s">
        <v>422</v>
      </c>
      <c r="N5" s="286" t="s">
        <v>564</v>
      </c>
    </row>
    <row r="6" spans="1:14" s="337" customFormat="1" ht="15.75" customHeight="1">
      <c r="A6" s="345">
        <v>1</v>
      </c>
      <c r="B6" s="456"/>
      <c r="C6" s="457"/>
      <c r="D6" s="682"/>
      <c r="E6" s="683"/>
      <c r="F6" s="683"/>
      <c r="G6" s="683"/>
      <c r="H6" s="684">
        <f aca="true" t="shared" si="0" ref="H6:I8">+D6+F6</f>
        <v>0</v>
      </c>
      <c r="I6" s="684">
        <f t="shared" si="0"/>
        <v>0</v>
      </c>
      <c r="J6" s="685">
        <f>+H6-I6</f>
        <v>0</v>
      </c>
      <c r="K6" s="686"/>
      <c r="L6" s="687"/>
      <c r="M6" s="688"/>
      <c r="N6" s="685">
        <f>+I6+L6+M6</f>
        <v>0</v>
      </c>
    </row>
    <row r="7" spans="1:14" ht="15.75" customHeight="1">
      <c r="A7" s="346">
        <f>+A6+1</f>
        <v>2</v>
      </c>
      <c r="B7" s="458"/>
      <c r="C7" s="459"/>
      <c r="D7" s="689"/>
      <c r="E7" s="690"/>
      <c r="F7" s="690"/>
      <c r="G7" s="690"/>
      <c r="H7" s="662">
        <f t="shared" si="0"/>
        <v>0</v>
      </c>
      <c r="I7" s="662">
        <f t="shared" si="0"/>
        <v>0</v>
      </c>
      <c r="J7" s="665">
        <f>+H7-I7</f>
        <v>0</v>
      </c>
      <c r="K7" s="691"/>
      <c r="L7" s="689"/>
      <c r="M7" s="690"/>
      <c r="N7" s="665">
        <f>+I7+L7+M7</f>
        <v>0</v>
      </c>
    </row>
    <row r="8" spans="1:14" ht="15.75" customHeight="1" thickBot="1">
      <c r="A8" s="445">
        <v>3</v>
      </c>
      <c r="B8" s="460"/>
      <c r="C8" s="461"/>
      <c r="D8" s="692"/>
      <c r="E8" s="693"/>
      <c r="F8" s="693"/>
      <c r="G8" s="693"/>
      <c r="H8" s="668">
        <f t="shared" si="0"/>
        <v>0</v>
      </c>
      <c r="I8" s="668">
        <f t="shared" si="0"/>
        <v>0</v>
      </c>
      <c r="J8" s="671">
        <f>+H8-I8</f>
        <v>0</v>
      </c>
      <c r="K8" s="691"/>
      <c r="L8" s="694"/>
      <c r="M8" s="695"/>
      <c r="N8" s="671">
        <f>+I8+L8+M8</f>
        <v>0</v>
      </c>
    </row>
    <row r="9" spans="1:14" s="348" customFormat="1" ht="16.5" customHeight="1" thickBot="1">
      <c r="A9" s="347">
        <f>+A8+1</f>
        <v>4</v>
      </c>
      <c r="B9" s="464" t="s">
        <v>603</v>
      </c>
      <c r="C9" s="462"/>
      <c r="D9" s="677">
        <f aca="true" t="shared" si="1" ref="D9:J9">SUM(D6:D8)</f>
        <v>0</v>
      </c>
      <c r="E9" s="678">
        <f t="shared" si="1"/>
        <v>0</v>
      </c>
      <c r="F9" s="678">
        <f t="shared" si="1"/>
        <v>0</v>
      </c>
      <c r="G9" s="678">
        <f t="shared" si="1"/>
        <v>0</v>
      </c>
      <c r="H9" s="678">
        <f t="shared" si="1"/>
        <v>0</v>
      </c>
      <c r="I9" s="678">
        <f t="shared" si="1"/>
        <v>0</v>
      </c>
      <c r="J9" s="681">
        <f t="shared" si="1"/>
        <v>0</v>
      </c>
      <c r="K9" s="696"/>
      <c r="L9" s="677">
        <f>SUM(L6:L8)</f>
        <v>0</v>
      </c>
      <c r="M9" s="678">
        <f>SUM(M6:M8)</f>
        <v>0</v>
      </c>
      <c r="N9" s="681">
        <f>SUM(N6:N8)</f>
        <v>0</v>
      </c>
    </row>
    <row r="10" spans="1:14" s="420" customFormat="1" ht="14.25">
      <c r="A10" s="416"/>
      <c r="B10" s="417"/>
      <c r="C10" s="417"/>
      <c r="D10" s="418"/>
      <c r="E10" s="418"/>
      <c r="F10" s="418"/>
      <c r="G10" s="418"/>
      <c r="H10" s="418"/>
      <c r="I10" s="418"/>
      <c r="J10" s="418"/>
      <c r="K10" s="419"/>
      <c r="L10" s="418"/>
      <c r="M10" s="418"/>
      <c r="N10" s="418"/>
    </row>
    <row r="11" spans="1:14" s="420" customFormat="1" ht="15">
      <c r="A11" s="858" t="s">
        <v>985</v>
      </c>
      <c r="B11" s="417"/>
      <c r="C11" s="417"/>
      <c r="D11" s="418"/>
      <c r="E11" s="418"/>
      <c r="F11" s="418"/>
      <c r="G11" s="418"/>
      <c r="H11" s="418"/>
      <c r="I11" s="418"/>
      <c r="J11" s="418"/>
      <c r="K11" s="419"/>
      <c r="L11" s="418"/>
      <c r="M11" s="418"/>
      <c r="N11" s="418"/>
    </row>
    <row r="12" spans="1:14" s="420" customFormat="1" ht="14.25">
      <c r="A12" s="416"/>
      <c r="B12" s="417"/>
      <c r="C12" s="417"/>
      <c r="D12" s="418"/>
      <c r="E12" s="418"/>
      <c r="F12" s="418"/>
      <c r="G12" s="418"/>
      <c r="H12" s="418"/>
      <c r="I12" s="418"/>
      <c r="J12" s="418"/>
      <c r="K12" s="419"/>
      <c r="L12" s="418"/>
      <c r="M12" s="418"/>
      <c r="N12" s="418"/>
    </row>
    <row r="13" ht="18" customHeight="1">
      <c r="A13" s="152" t="s">
        <v>454</v>
      </c>
    </row>
    <row r="14" spans="1:14" ht="30" customHeight="1">
      <c r="A14" s="1271" t="s">
        <v>915</v>
      </c>
      <c r="B14" s="1271"/>
      <c r="C14" s="1271"/>
      <c r="D14" s="1271"/>
      <c r="E14" s="1271"/>
      <c r="F14" s="1271"/>
      <c r="G14" s="1271"/>
      <c r="H14" s="1271"/>
      <c r="I14" s="1271"/>
      <c r="J14" s="1271"/>
      <c r="K14" s="1271"/>
      <c r="L14" s="1271"/>
      <c r="M14" s="1271"/>
      <c r="N14" s="1271"/>
    </row>
    <row r="15" spans="1:14" ht="14.25" customHeight="1">
      <c r="A15" s="1271" t="s">
        <v>722</v>
      </c>
      <c r="B15" s="1271"/>
      <c r="C15" s="1271"/>
      <c r="D15" s="1271"/>
      <c r="E15" s="1271"/>
      <c r="F15" s="1271"/>
      <c r="G15" s="1271"/>
      <c r="H15" s="1271"/>
      <c r="I15" s="1271"/>
      <c r="J15" s="1271"/>
      <c r="K15" s="1271"/>
      <c r="L15" s="1271"/>
      <c r="M15" s="1271"/>
      <c r="N15" s="1271"/>
    </row>
    <row r="16" spans="1:14" ht="28.5" customHeight="1">
      <c r="A16" s="1271" t="s">
        <v>585</v>
      </c>
      <c r="B16" s="1271"/>
      <c r="C16" s="1271"/>
      <c r="D16" s="1271"/>
      <c r="E16" s="1271"/>
      <c r="F16" s="1271"/>
      <c r="G16" s="1271"/>
      <c r="H16" s="1271"/>
      <c r="I16" s="1271"/>
      <c r="J16" s="1271"/>
      <c r="K16" s="1271"/>
      <c r="L16" s="1271"/>
      <c r="M16" s="1271"/>
      <c r="N16" s="1271"/>
    </row>
    <row r="17" spans="1:14" ht="13.5">
      <c r="A17" s="1271" t="s">
        <v>592</v>
      </c>
      <c r="B17" s="1271"/>
      <c r="C17" s="1271"/>
      <c r="D17" s="1271"/>
      <c r="E17" s="1271"/>
      <c r="F17" s="1271"/>
      <c r="G17" s="1271"/>
      <c r="H17" s="1271"/>
      <c r="I17" s="1271"/>
      <c r="J17" s="1271"/>
      <c r="K17" s="1271"/>
      <c r="L17" s="1271"/>
      <c r="M17" s="1271"/>
      <c r="N17" s="1271"/>
    </row>
    <row r="18" spans="1:14" ht="13.5">
      <c r="A18" s="1271" t="s">
        <v>609</v>
      </c>
      <c r="B18" s="1271"/>
      <c r="C18" s="1271"/>
      <c r="D18" s="1271"/>
      <c r="E18" s="1271"/>
      <c r="F18" s="1271"/>
      <c r="G18" s="1271"/>
      <c r="H18" s="1271"/>
      <c r="I18" s="1271"/>
      <c r="J18" s="1271"/>
      <c r="K18" s="1271"/>
      <c r="L18" s="1271"/>
      <c r="M18" s="1271"/>
      <c r="N18" s="1271"/>
    </row>
    <row r="22" ht="15">
      <c r="A22" s="858"/>
    </row>
  </sheetData>
  <sheetProtection insertRows="0" deleteRows="0"/>
  <mergeCells count="15">
    <mergeCell ref="L3:L4"/>
    <mergeCell ref="M3:M4"/>
    <mergeCell ref="N3:N4"/>
    <mergeCell ref="H3:I3"/>
    <mergeCell ref="A14:N14"/>
    <mergeCell ref="A18:N18"/>
    <mergeCell ref="A15:N15"/>
    <mergeCell ref="A16:N16"/>
    <mergeCell ref="A17:N17"/>
    <mergeCell ref="J3:J4"/>
    <mergeCell ref="A3:A5"/>
    <mergeCell ref="B3:B5"/>
    <mergeCell ref="C3:C5"/>
    <mergeCell ref="D3:E3"/>
    <mergeCell ref="F3:G3"/>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S31"/>
  <sheetViews>
    <sheetView zoomScale="89" zoomScaleNormal="89" zoomScalePageLayoutView="0" workbookViewId="0" topLeftCell="A7">
      <selection activeCell="B7" sqref="B7:E7"/>
    </sheetView>
  </sheetViews>
  <sheetFormatPr defaultColWidth="9.421875" defaultRowHeight="15"/>
  <cols>
    <col min="1" max="1" width="4.00390625" style="128" customWidth="1"/>
    <col min="2" max="2" width="2.28125" style="128" customWidth="1"/>
    <col min="3" max="3" width="4.7109375" style="128" customWidth="1"/>
    <col min="4" max="4" width="7.7109375" style="128" customWidth="1"/>
    <col min="5" max="5" width="41.57421875" style="128" customWidth="1"/>
    <col min="6" max="6" width="5.421875" style="128" customWidth="1"/>
    <col min="7" max="7" width="12.421875" style="128" customWidth="1"/>
    <col min="8" max="8" width="10.140625" style="128" customWidth="1"/>
    <col min="9" max="9" width="11.00390625" style="128" customWidth="1"/>
    <col min="10" max="10" width="9.7109375" style="128" customWidth="1"/>
    <col min="11" max="11" width="11.28125" style="128" customWidth="1"/>
    <col min="12" max="12" width="9.421875" style="128" customWidth="1"/>
    <col min="13" max="13" width="10.8515625" style="128" customWidth="1"/>
    <col min="14" max="14" width="10.7109375" style="128" customWidth="1"/>
    <col min="15" max="15" width="10.421875" style="128" customWidth="1"/>
    <col min="16" max="16" width="10.8515625" style="128" customWidth="1"/>
    <col min="17" max="17" width="2.140625" style="128" customWidth="1"/>
    <col min="18" max="19" width="10.140625" style="128" customWidth="1"/>
    <col min="20" max="248" width="9.140625" style="128" customWidth="1"/>
    <col min="249" max="249" width="5.28125" style="128" customWidth="1"/>
    <col min="250" max="250" width="5.421875" style="128" customWidth="1"/>
    <col min="251" max="251" width="7.7109375" style="128" customWidth="1"/>
    <col min="252" max="252" width="39.421875" style="128" customWidth="1"/>
    <col min="253" max="253" width="11.28125" style="128" customWidth="1"/>
    <col min="254" max="16384" width="9.421875" style="128" customWidth="1"/>
  </cols>
  <sheetData>
    <row r="1" spans="1:6" ht="15">
      <c r="A1" s="749" t="s">
        <v>723</v>
      </c>
      <c r="B1" s="750"/>
      <c r="C1" s="748"/>
      <c r="D1" s="748"/>
      <c r="E1" s="748"/>
      <c r="F1" s="133"/>
    </row>
    <row r="2" spans="2:19" ht="15.75" thickBot="1">
      <c r="B2" s="133"/>
      <c r="C2" s="133"/>
      <c r="D2" s="133"/>
      <c r="S2" s="363" t="s">
        <v>363</v>
      </c>
    </row>
    <row r="3" spans="1:19" s="132" customFormat="1" ht="50.25" customHeight="1">
      <c r="A3" s="1225" t="s">
        <v>339</v>
      </c>
      <c r="B3" s="1237" t="s">
        <v>594</v>
      </c>
      <c r="C3" s="1237"/>
      <c r="D3" s="1237"/>
      <c r="E3" s="1237"/>
      <c r="F3" s="1301" t="s">
        <v>598</v>
      </c>
      <c r="G3" s="1281" t="s">
        <v>544</v>
      </c>
      <c r="H3" s="1234"/>
      <c r="I3" s="1234" t="s">
        <v>545</v>
      </c>
      <c r="J3" s="1234"/>
      <c r="K3" s="1234" t="s">
        <v>546</v>
      </c>
      <c r="L3" s="1296"/>
      <c r="M3" s="1299" t="s">
        <v>597</v>
      </c>
      <c r="N3" s="1258" t="s">
        <v>691</v>
      </c>
      <c r="O3" s="1284" t="s">
        <v>682</v>
      </c>
      <c r="P3" s="1220" t="s">
        <v>683</v>
      </c>
      <c r="R3" s="1284" t="s">
        <v>647</v>
      </c>
      <c r="S3" s="1297" t="s">
        <v>547</v>
      </c>
    </row>
    <row r="4" spans="1:19" s="132" customFormat="1" ht="15" customHeight="1">
      <c r="A4" s="1226"/>
      <c r="B4" s="1239"/>
      <c r="C4" s="1239"/>
      <c r="D4" s="1239"/>
      <c r="E4" s="1239"/>
      <c r="F4" s="1302"/>
      <c r="G4" s="342" t="s">
        <v>595</v>
      </c>
      <c r="H4" s="282" t="s">
        <v>596</v>
      </c>
      <c r="I4" s="282" t="s">
        <v>488</v>
      </c>
      <c r="J4" s="282" t="s">
        <v>493</v>
      </c>
      <c r="K4" s="282" t="s">
        <v>488</v>
      </c>
      <c r="L4" s="401" t="s">
        <v>493</v>
      </c>
      <c r="M4" s="1300"/>
      <c r="N4" s="1259"/>
      <c r="O4" s="1285"/>
      <c r="P4" s="1221"/>
      <c r="R4" s="1285"/>
      <c r="S4" s="1298"/>
    </row>
    <row r="5" spans="1:19" s="132" customFormat="1" ht="17.25" customHeight="1" thickBot="1">
      <c r="A5" s="1227"/>
      <c r="B5" s="1241"/>
      <c r="C5" s="1241"/>
      <c r="D5" s="1241"/>
      <c r="E5" s="1241"/>
      <c r="F5" s="1303"/>
      <c r="G5" s="283" t="s">
        <v>414</v>
      </c>
      <c r="H5" s="284" t="s">
        <v>415</v>
      </c>
      <c r="I5" s="284" t="s">
        <v>416</v>
      </c>
      <c r="J5" s="284" t="s">
        <v>417</v>
      </c>
      <c r="K5" s="284" t="s">
        <v>490</v>
      </c>
      <c r="L5" s="402" t="s">
        <v>491</v>
      </c>
      <c r="M5" s="393" t="s">
        <v>587</v>
      </c>
      <c r="N5" s="413" t="s">
        <v>593</v>
      </c>
      <c r="O5" s="285" t="s">
        <v>548</v>
      </c>
      <c r="P5" s="286" t="s">
        <v>421</v>
      </c>
      <c r="R5" s="285" t="s">
        <v>422</v>
      </c>
      <c r="S5" s="344" t="s">
        <v>668</v>
      </c>
    </row>
    <row r="6" spans="1:19" s="134" customFormat="1" ht="16.5" customHeight="1">
      <c r="A6" s="429">
        <v>1</v>
      </c>
      <c r="B6" s="1288" t="s">
        <v>492</v>
      </c>
      <c r="C6" s="1288"/>
      <c r="D6" s="1288"/>
      <c r="E6" s="1288"/>
      <c r="F6" s="423"/>
      <c r="G6" s="650">
        <f>G7</f>
        <v>1446</v>
      </c>
      <c r="H6" s="651">
        <f>H7</f>
        <v>1446</v>
      </c>
      <c r="I6" s="651">
        <f>I7</f>
        <v>0</v>
      </c>
      <c r="J6" s="651">
        <f>J7</f>
        <v>0</v>
      </c>
      <c r="K6" s="651">
        <f>+G6+I6</f>
        <v>1446</v>
      </c>
      <c r="L6" s="652">
        <f>+H6+J6</f>
        <v>1446</v>
      </c>
      <c r="M6" s="653"/>
      <c r="N6" s="653"/>
      <c r="O6" s="651">
        <f aca="true" t="shared" si="0" ref="O6:O17">+K6-L6</f>
        <v>0</v>
      </c>
      <c r="P6" s="654"/>
      <c r="Q6" s="655"/>
      <c r="R6" s="651"/>
      <c r="S6" s="654">
        <f>+L6+R6</f>
        <v>1446</v>
      </c>
    </row>
    <row r="7" spans="1:19" s="134" customFormat="1" ht="13.5">
      <c r="A7" s="424">
        <f>A6+1</f>
        <v>2</v>
      </c>
      <c r="B7" s="1293" t="s">
        <v>904</v>
      </c>
      <c r="C7" s="1293"/>
      <c r="D7" s="1293"/>
      <c r="E7" s="1293"/>
      <c r="F7" s="403"/>
      <c r="G7" s="656">
        <f>SUM(G8:G11)</f>
        <v>1446</v>
      </c>
      <c r="H7" s="657">
        <f>SUM(H8:H11)</f>
        <v>1446</v>
      </c>
      <c r="I7" s="657">
        <f>SUM(I8:I11)</f>
        <v>0</v>
      </c>
      <c r="J7" s="657">
        <f>SUM(J8:J11)</f>
        <v>0</v>
      </c>
      <c r="K7" s="657">
        <f aca="true" t="shared" si="1" ref="K7:K17">+G7+I7</f>
        <v>1446</v>
      </c>
      <c r="L7" s="658">
        <f aca="true" t="shared" si="2" ref="L7:L17">+H7+J7</f>
        <v>1446</v>
      </c>
      <c r="M7" s="659"/>
      <c r="N7" s="659"/>
      <c r="O7" s="657">
        <f t="shared" si="0"/>
        <v>0</v>
      </c>
      <c r="P7" s="660"/>
      <c r="Q7" s="655"/>
      <c r="R7" s="657"/>
      <c r="S7" s="660">
        <f aca="true" t="shared" si="3" ref="S7:S17">+L7+R7</f>
        <v>1446</v>
      </c>
    </row>
    <row r="8" spans="1:19" s="132" customFormat="1" ht="13.5">
      <c r="A8" s="371">
        <f aca="true" t="shared" si="4" ref="A8:A18">+A7+1</f>
        <v>3</v>
      </c>
      <c r="B8" s="228"/>
      <c r="C8" s="544" t="s">
        <v>905</v>
      </c>
      <c r="D8" s="543"/>
      <c r="E8" s="543"/>
      <c r="F8" s="404"/>
      <c r="G8" s="667"/>
      <c r="H8" s="668"/>
      <c r="I8" s="668"/>
      <c r="J8" s="668"/>
      <c r="K8" s="668">
        <f t="shared" si="1"/>
        <v>0</v>
      </c>
      <c r="L8" s="669">
        <f t="shared" si="2"/>
        <v>0</v>
      </c>
      <c r="M8" s="670"/>
      <c r="N8" s="670"/>
      <c r="O8" s="657">
        <f t="shared" si="0"/>
        <v>0</v>
      </c>
      <c r="P8" s="671"/>
      <c r="Q8" s="666"/>
      <c r="R8" s="668"/>
      <c r="S8" s="671">
        <f t="shared" si="3"/>
        <v>0</v>
      </c>
    </row>
    <row r="9" spans="1:19" s="132" customFormat="1" ht="13.5">
      <c r="A9" s="371">
        <f t="shared" si="4"/>
        <v>4</v>
      </c>
      <c r="B9" s="228"/>
      <c r="C9" s="544" t="s">
        <v>906</v>
      </c>
      <c r="D9" s="543"/>
      <c r="E9" s="543"/>
      <c r="F9" s="404"/>
      <c r="G9" s="667">
        <v>1446</v>
      </c>
      <c r="H9" s="668">
        <v>1446</v>
      </c>
      <c r="I9" s="668"/>
      <c r="J9" s="668"/>
      <c r="K9" s="668">
        <f t="shared" si="1"/>
        <v>1446</v>
      </c>
      <c r="L9" s="669">
        <f t="shared" si="2"/>
        <v>1446</v>
      </c>
      <c r="M9" s="670"/>
      <c r="N9" s="670"/>
      <c r="O9" s="657">
        <f t="shared" si="0"/>
        <v>0</v>
      </c>
      <c r="P9" s="671"/>
      <c r="Q9" s="666"/>
      <c r="R9" s="668"/>
      <c r="S9" s="671">
        <f t="shared" si="3"/>
        <v>1446</v>
      </c>
    </row>
    <row r="10" spans="1:19" s="132" customFormat="1" ht="13.5">
      <c r="A10" s="371">
        <f t="shared" si="4"/>
        <v>5</v>
      </c>
      <c r="B10" s="228"/>
      <c r="C10" s="544" t="s">
        <v>907</v>
      </c>
      <c r="D10" s="543"/>
      <c r="E10" s="543"/>
      <c r="F10" s="404"/>
      <c r="G10" s="667"/>
      <c r="H10" s="668"/>
      <c r="I10" s="668"/>
      <c r="J10" s="668"/>
      <c r="K10" s="668">
        <f t="shared" si="1"/>
        <v>0</v>
      </c>
      <c r="L10" s="669">
        <f t="shared" si="2"/>
        <v>0</v>
      </c>
      <c r="M10" s="670"/>
      <c r="N10" s="670"/>
      <c r="O10" s="657">
        <f t="shared" si="0"/>
        <v>0</v>
      </c>
      <c r="P10" s="671"/>
      <c r="Q10" s="666"/>
      <c r="R10" s="668"/>
      <c r="S10" s="671">
        <f t="shared" si="3"/>
        <v>0</v>
      </c>
    </row>
    <row r="11" spans="1:19" s="132" customFormat="1" ht="13.5">
      <c r="A11" s="371">
        <f t="shared" si="4"/>
        <v>6</v>
      </c>
      <c r="B11" s="228"/>
      <c r="C11" s="228"/>
      <c r="D11" s="1292" t="s">
        <v>494</v>
      </c>
      <c r="E11" s="1292"/>
      <c r="F11" s="404"/>
      <c r="G11" s="661"/>
      <c r="H11" s="662"/>
      <c r="I11" s="662"/>
      <c r="J11" s="662"/>
      <c r="K11" s="662">
        <f t="shared" si="1"/>
        <v>0</v>
      </c>
      <c r="L11" s="663">
        <f t="shared" si="2"/>
        <v>0</v>
      </c>
      <c r="M11" s="664"/>
      <c r="N11" s="664"/>
      <c r="O11" s="657">
        <f t="shared" si="0"/>
        <v>0</v>
      </c>
      <c r="P11" s="665"/>
      <c r="Q11" s="666"/>
      <c r="R11" s="662"/>
      <c r="S11" s="665">
        <f t="shared" si="3"/>
        <v>0</v>
      </c>
    </row>
    <row r="12" spans="1:19" s="134" customFormat="1" ht="15.75" customHeight="1">
      <c r="A12" s="369">
        <f t="shared" si="4"/>
        <v>7</v>
      </c>
      <c r="B12" s="1289" t="s">
        <v>588</v>
      </c>
      <c r="C12" s="1235"/>
      <c r="D12" s="1235"/>
      <c r="E12" s="1290"/>
      <c r="F12" s="428"/>
      <c r="G12" s="672"/>
      <c r="H12" s="673"/>
      <c r="I12" s="673"/>
      <c r="J12" s="673"/>
      <c r="K12" s="673">
        <f t="shared" si="1"/>
        <v>0</v>
      </c>
      <c r="L12" s="674">
        <f t="shared" si="2"/>
        <v>0</v>
      </c>
      <c r="M12" s="675"/>
      <c r="N12" s="675"/>
      <c r="O12" s="673">
        <f t="shared" si="0"/>
        <v>0</v>
      </c>
      <c r="P12" s="676"/>
      <c r="Q12" s="655"/>
      <c r="R12" s="673"/>
      <c r="S12" s="676">
        <f t="shared" si="3"/>
        <v>0</v>
      </c>
    </row>
    <row r="13" spans="1:19" s="134" customFormat="1" ht="13.5">
      <c r="A13" s="424">
        <f t="shared" si="4"/>
        <v>8</v>
      </c>
      <c r="B13" s="1223" t="s">
        <v>654</v>
      </c>
      <c r="C13" s="1230"/>
      <c r="D13" s="1230"/>
      <c r="E13" s="1291"/>
      <c r="F13" s="427"/>
      <c r="G13" s="656"/>
      <c r="H13" s="657"/>
      <c r="I13" s="657"/>
      <c r="J13" s="657"/>
      <c r="K13" s="657">
        <f t="shared" si="1"/>
        <v>0</v>
      </c>
      <c r="L13" s="658">
        <f t="shared" si="2"/>
        <v>0</v>
      </c>
      <c r="M13" s="659"/>
      <c r="N13" s="659"/>
      <c r="O13" s="657">
        <f t="shared" si="0"/>
        <v>0</v>
      </c>
      <c r="P13" s="660"/>
      <c r="Q13" s="655"/>
      <c r="R13" s="657"/>
      <c r="S13" s="660">
        <f t="shared" si="3"/>
        <v>0</v>
      </c>
    </row>
    <row r="14" spans="1:19" s="132" customFormat="1" ht="14.25" customHeight="1">
      <c r="A14" s="371">
        <f t="shared" si="4"/>
        <v>9</v>
      </c>
      <c r="B14" s="228"/>
      <c r="C14" s="228"/>
      <c r="D14" s="1292" t="s">
        <v>908</v>
      </c>
      <c r="E14" s="1292"/>
      <c r="F14" s="404"/>
      <c r="G14" s="667"/>
      <c r="H14" s="668"/>
      <c r="I14" s="668"/>
      <c r="J14" s="668"/>
      <c r="K14" s="668">
        <f t="shared" si="1"/>
        <v>0</v>
      </c>
      <c r="L14" s="669">
        <f t="shared" si="2"/>
        <v>0</v>
      </c>
      <c r="M14" s="670"/>
      <c r="N14" s="670"/>
      <c r="O14" s="668">
        <f t="shared" si="0"/>
        <v>0</v>
      </c>
      <c r="P14" s="671"/>
      <c r="Q14" s="666"/>
      <c r="R14" s="668"/>
      <c r="S14" s="671">
        <f t="shared" si="3"/>
        <v>0</v>
      </c>
    </row>
    <row r="15" spans="1:19" s="134" customFormat="1" ht="15.75" customHeight="1">
      <c r="A15" s="369">
        <f t="shared" si="4"/>
        <v>10</v>
      </c>
      <c r="B15" s="1289" t="s">
        <v>586</v>
      </c>
      <c r="C15" s="1235"/>
      <c r="D15" s="1235"/>
      <c r="E15" s="1290"/>
      <c r="F15" s="428"/>
      <c r="G15" s="672"/>
      <c r="H15" s="673"/>
      <c r="I15" s="673"/>
      <c r="J15" s="673"/>
      <c r="K15" s="673">
        <f t="shared" si="1"/>
        <v>0</v>
      </c>
      <c r="L15" s="674">
        <f t="shared" si="2"/>
        <v>0</v>
      </c>
      <c r="M15" s="675"/>
      <c r="N15" s="675"/>
      <c r="O15" s="673">
        <f t="shared" si="0"/>
        <v>0</v>
      </c>
      <c r="P15" s="676"/>
      <c r="Q15" s="655"/>
      <c r="R15" s="673"/>
      <c r="S15" s="676">
        <f t="shared" si="3"/>
        <v>0</v>
      </c>
    </row>
    <row r="16" spans="1:19" s="134" customFormat="1" ht="13.5">
      <c r="A16" s="424">
        <f t="shared" si="4"/>
        <v>11</v>
      </c>
      <c r="B16" s="1223" t="s">
        <v>654</v>
      </c>
      <c r="C16" s="1230"/>
      <c r="D16" s="1230"/>
      <c r="E16" s="1291"/>
      <c r="F16" s="427"/>
      <c r="G16" s="656"/>
      <c r="H16" s="657"/>
      <c r="I16" s="657"/>
      <c r="J16" s="657"/>
      <c r="K16" s="657">
        <f t="shared" si="1"/>
        <v>0</v>
      </c>
      <c r="L16" s="658">
        <f t="shared" si="2"/>
        <v>0</v>
      </c>
      <c r="M16" s="659"/>
      <c r="N16" s="659"/>
      <c r="O16" s="657">
        <f t="shared" si="0"/>
        <v>0</v>
      </c>
      <c r="P16" s="660"/>
      <c r="Q16" s="655"/>
      <c r="R16" s="657"/>
      <c r="S16" s="660">
        <f t="shared" si="3"/>
        <v>0</v>
      </c>
    </row>
    <row r="17" spans="1:19" s="132" customFormat="1" ht="14.25" thickBot="1">
      <c r="A17" s="371">
        <f t="shared" si="4"/>
        <v>12</v>
      </c>
      <c r="B17" s="228"/>
      <c r="C17" s="228"/>
      <c r="D17" s="1292" t="s">
        <v>908</v>
      </c>
      <c r="E17" s="1292"/>
      <c r="F17" s="404"/>
      <c r="G17" s="661"/>
      <c r="H17" s="662"/>
      <c r="I17" s="662"/>
      <c r="J17" s="662"/>
      <c r="K17" s="662">
        <f t="shared" si="1"/>
        <v>0</v>
      </c>
      <c r="L17" s="663">
        <f t="shared" si="2"/>
        <v>0</v>
      </c>
      <c r="M17" s="664"/>
      <c r="N17" s="664"/>
      <c r="O17" s="662">
        <f t="shared" si="0"/>
        <v>0</v>
      </c>
      <c r="P17" s="665"/>
      <c r="Q17" s="666"/>
      <c r="R17" s="662"/>
      <c r="S17" s="665">
        <f t="shared" si="3"/>
        <v>0</v>
      </c>
    </row>
    <row r="18" spans="1:19" s="132" customFormat="1" ht="18.75" customHeight="1" thickBot="1">
      <c r="A18" s="373">
        <f t="shared" si="4"/>
        <v>13</v>
      </c>
      <c r="B18" s="392" t="s">
        <v>550</v>
      </c>
      <c r="C18" s="392"/>
      <c r="D18" s="392"/>
      <c r="E18" s="392"/>
      <c r="F18" s="405"/>
      <c r="G18" s="677">
        <f aca="true" t="shared" si="5" ref="G18:P18">+G6+G12+G15</f>
        <v>1446</v>
      </c>
      <c r="H18" s="678">
        <f t="shared" si="5"/>
        <v>1446</v>
      </c>
      <c r="I18" s="678">
        <f t="shared" si="5"/>
        <v>0</v>
      </c>
      <c r="J18" s="678">
        <f t="shared" si="5"/>
        <v>0</v>
      </c>
      <c r="K18" s="678">
        <f t="shared" si="5"/>
        <v>1446</v>
      </c>
      <c r="L18" s="679">
        <f t="shared" si="5"/>
        <v>1446</v>
      </c>
      <c r="M18" s="680">
        <f t="shared" si="5"/>
        <v>0</v>
      </c>
      <c r="N18" s="680">
        <f t="shared" si="5"/>
        <v>0</v>
      </c>
      <c r="O18" s="678">
        <f t="shared" si="5"/>
        <v>0</v>
      </c>
      <c r="P18" s="681">
        <f t="shared" si="5"/>
        <v>0</v>
      </c>
      <c r="Q18" s="655"/>
      <c r="R18" s="678">
        <f>+R6+R12+R15</f>
        <v>0</v>
      </c>
      <c r="S18" s="681">
        <f>+S6+S12+S15</f>
        <v>1446</v>
      </c>
    </row>
    <row r="19" spans="1:19" s="410" customFormat="1" ht="18.75" customHeight="1">
      <c r="A19" s="414"/>
      <c r="B19" s="415"/>
      <c r="C19" s="415"/>
      <c r="D19" s="415"/>
      <c r="E19" s="415"/>
      <c r="F19" s="415"/>
      <c r="G19" s="415"/>
      <c r="H19" s="415"/>
      <c r="I19" s="415"/>
      <c r="J19" s="415"/>
      <c r="K19" s="415"/>
      <c r="L19" s="415"/>
      <c r="M19" s="415"/>
      <c r="N19" s="415"/>
      <c r="O19" s="415"/>
      <c r="P19" s="415"/>
      <c r="R19" s="415"/>
      <c r="S19" s="415"/>
    </row>
    <row r="20" ht="20.25" customHeight="1">
      <c r="A20" s="132" t="s">
        <v>486</v>
      </c>
    </row>
    <row r="21" spans="1:19" ht="55.5" customHeight="1">
      <c r="A21" s="1222" t="s">
        <v>916</v>
      </c>
      <c r="B21" s="1255"/>
      <c r="C21" s="1255"/>
      <c r="D21" s="1255"/>
      <c r="E21" s="1255"/>
      <c r="F21" s="1255"/>
      <c r="G21" s="1255"/>
      <c r="H21" s="1255"/>
      <c r="I21" s="1255"/>
      <c r="J21" s="1255"/>
      <c r="K21" s="1255"/>
      <c r="L21" s="1255"/>
      <c r="M21" s="1255"/>
      <c r="N21" s="1255"/>
      <c r="O21" s="1255"/>
      <c r="P21" s="1255"/>
      <c r="Q21" s="1255"/>
      <c r="R21" s="1255"/>
      <c r="S21" s="1255"/>
    </row>
    <row r="22" spans="1:19" ht="17.25" customHeight="1">
      <c r="A22" s="1222" t="s">
        <v>917</v>
      </c>
      <c r="B22" s="1255"/>
      <c r="C22" s="1255"/>
      <c r="D22" s="1255"/>
      <c r="E22" s="1255"/>
      <c r="F22" s="1255"/>
      <c r="G22" s="1255"/>
      <c r="H22" s="1255"/>
      <c r="I22" s="1255"/>
      <c r="J22" s="1255"/>
      <c r="K22" s="1255"/>
      <c r="L22" s="1255"/>
      <c r="M22" s="1255"/>
      <c r="N22" s="1255"/>
      <c r="O22" s="1255"/>
      <c r="P22" s="1255"/>
      <c r="Q22" s="1255"/>
      <c r="R22" s="1255"/>
      <c r="S22" s="1255"/>
    </row>
    <row r="23" spans="1:19" ht="15" customHeight="1">
      <c r="A23" s="1222" t="s">
        <v>740</v>
      </c>
      <c r="B23" s="1255"/>
      <c r="C23" s="1255"/>
      <c r="D23" s="1255"/>
      <c r="E23" s="1255"/>
      <c r="F23" s="1255"/>
      <c r="G23" s="1255"/>
      <c r="H23" s="1255"/>
      <c r="I23" s="1255"/>
      <c r="J23" s="1255"/>
      <c r="K23" s="1255"/>
      <c r="L23" s="1255"/>
      <c r="M23" s="1255"/>
      <c r="N23" s="1255"/>
      <c r="O23" s="1255"/>
      <c r="P23" s="1255"/>
      <c r="Q23" s="1255"/>
      <c r="R23" s="1255"/>
      <c r="S23" s="1255"/>
    </row>
    <row r="24" spans="1:19" ht="15" customHeight="1">
      <c r="A24" s="1222" t="s">
        <v>759</v>
      </c>
      <c r="B24" s="1255"/>
      <c r="C24" s="1255"/>
      <c r="D24" s="1255"/>
      <c r="E24" s="1255"/>
      <c r="F24" s="1255"/>
      <c r="G24" s="1255"/>
      <c r="H24" s="1255"/>
      <c r="I24" s="1255"/>
      <c r="J24" s="1255"/>
      <c r="K24" s="1255"/>
      <c r="L24" s="1255"/>
      <c r="M24" s="1255"/>
      <c r="N24" s="1255"/>
      <c r="O24" s="1255"/>
      <c r="P24" s="1255"/>
      <c r="Q24" s="1255"/>
      <c r="R24" s="1255"/>
      <c r="S24" s="1255"/>
    </row>
    <row r="25" spans="1:19" ht="15" customHeight="1">
      <c r="A25" s="1222" t="s">
        <v>599</v>
      </c>
      <c r="B25" s="1255"/>
      <c r="C25" s="1255"/>
      <c r="D25" s="1255"/>
      <c r="E25" s="1255"/>
      <c r="F25" s="1255"/>
      <c r="G25" s="1255"/>
      <c r="H25" s="1255"/>
      <c r="I25" s="1255"/>
      <c r="J25" s="1255"/>
      <c r="K25" s="1255"/>
      <c r="L25" s="1255"/>
      <c r="M25" s="1255"/>
      <c r="N25" s="1255"/>
      <c r="O25" s="1255"/>
      <c r="P25" s="1255"/>
      <c r="Q25" s="1255"/>
      <c r="R25" s="1255"/>
      <c r="S25" s="1255"/>
    </row>
    <row r="26" spans="1:19" ht="15" customHeight="1">
      <c r="A26" s="1222" t="s">
        <v>686</v>
      </c>
      <c r="B26" s="1255"/>
      <c r="C26" s="1255"/>
      <c r="D26" s="1255"/>
      <c r="E26" s="1255"/>
      <c r="F26" s="1255"/>
      <c r="G26" s="1255"/>
      <c r="H26" s="1255"/>
      <c r="I26" s="1255"/>
      <c r="J26" s="1255"/>
      <c r="K26" s="1255"/>
      <c r="L26" s="1255"/>
      <c r="M26" s="1255"/>
      <c r="N26" s="1255"/>
      <c r="O26" s="1255"/>
      <c r="P26" s="1255"/>
      <c r="Q26" s="1255"/>
      <c r="R26" s="1255"/>
      <c r="S26" s="1255"/>
    </row>
    <row r="27" spans="1:19" ht="15" customHeight="1">
      <c r="A27" s="1222" t="s">
        <v>684</v>
      </c>
      <c r="B27" s="1255"/>
      <c r="C27" s="1255"/>
      <c r="D27" s="1255"/>
      <c r="E27" s="1255"/>
      <c r="F27" s="1255"/>
      <c r="G27" s="1255"/>
      <c r="H27" s="1255"/>
      <c r="I27" s="1255"/>
      <c r="J27" s="1255"/>
      <c r="K27" s="1255"/>
      <c r="L27" s="1255"/>
      <c r="M27" s="1255"/>
      <c r="N27" s="1255"/>
      <c r="O27" s="1255"/>
      <c r="P27" s="1255"/>
      <c r="Q27" s="1255"/>
      <c r="R27" s="1255"/>
      <c r="S27" s="1255"/>
    </row>
    <row r="28" spans="1:19" ht="15" customHeight="1">
      <c r="A28" s="1294" t="s">
        <v>685</v>
      </c>
      <c r="B28" s="1295"/>
      <c r="C28" s="1295"/>
      <c r="D28" s="1295"/>
      <c r="E28" s="1295"/>
      <c r="F28" s="1295"/>
      <c r="G28" s="1295"/>
      <c r="H28" s="1295"/>
      <c r="I28" s="1295"/>
      <c r="J28" s="1295"/>
      <c r="K28" s="1295"/>
      <c r="L28" s="1295"/>
      <c r="M28" s="1295"/>
      <c r="N28" s="1295"/>
      <c r="O28" s="1295"/>
      <c r="P28" s="1295"/>
      <c r="Q28" s="1295"/>
      <c r="R28" s="1295"/>
      <c r="S28" s="1295"/>
    </row>
    <row r="29" spans="1:19" ht="30.75" customHeight="1">
      <c r="A29" s="1222" t="s">
        <v>600</v>
      </c>
      <c r="B29" s="1255"/>
      <c r="C29" s="1255"/>
      <c r="D29" s="1255"/>
      <c r="E29" s="1255"/>
      <c r="F29" s="1255"/>
      <c r="G29" s="1255"/>
      <c r="H29" s="1255"/>
      <c r="I29" s="1255"/>
      <c r="J29" s="1255"/>
      <c r="K29" s="1255"/>
      <c r="L29" s="1255"/>
      <c r="M29" s="1255"/>
      <c r="N29" s="1255"/>
      <c r="O29" s="1255"/>
      <c r="P29" s="1255"/>
      <c r="Q29" s="1255"/>
      <c r="R29" s="1255"/>
      <c r="S29" s="1255"/>
    </row>
    <row r="30" spans="1:6" ht="14.25" customHeight="1">
      <c r="A30" s="1053" t="s">
        <v>976</v>
      </c>
      <c r="C30" s="375"/>
      <c r="D30" s="375"/>
      <c r="E30" s="375"/>
      <c r="F30" s="375"/>
    </row>
    <row r="31" ht="14.25">
      <c r="A31" s="132" t="s">
        <v>1316</v>
      </c>
    </row>
  </sheetData>
  <sheetProtection/>
  <mergeCells count="30">
    <mergeCell ref="R3:R4"/>
    <mergeCell ref="O3:O4"/>
    <mergeCell ref="S3:S4"/>
    <mergeCell ref="M3:M4"/>
    <mergeCell ref="F3:F5"/>
    <mergeCell ref="N3:N4"/>
    <mergeCell ref="A3:A5"/>
    <mergeCell ref="B3:E5"/>
    <mergeCell ref="G3:H3"/>
    <mergeCell ref="I3:J3"/>
    <mergeCell ref="K3:L3"/>
    <mergeCell ref="P3:P4"/>
    <mergeCell ref="A27:S27"/>
    <mergeCell ref="A28:S28"/>
    <mergeCell ref="A29:S29"/>
    <mergeCell ref="A22:S22"/>
    <mergeCell ref="A23:S23"/>
    <mergeCell ref="A24:S24"/>
    <mergeCell ref="A25:S25"/>
    <mergeCell ref="A26:S26"/>
    <mergeCell ref="A21:S21"/>
    <mergeCell ref="B6:E6"/>
    <mergeCell ref="B12:E12"/>
    <mergeCell ref="B15:E15"/>
    <mergeCell ref="B16:E16"/>
    <mergeCell ref="D17:E17"/>
    <mergeCell ref="D14:E14"/>
    <mergeCell ref="B7:E7"/>
    <mergeCell ref="D11:E11"/>
    <mergeCell ref="B13:E13"/>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Ivana Nováková</cp:lastModifiedBy>
  <cp:lastPrinted>2018-04-18T13:12:33Z</cp:lastPrinted>
  <dcterms:created xsi:type="dcterms:W3CDTF">2010-10-08T09:48:15Z</dcterms:created>
  <dcterms:modified xsi:type="dcterms:W3CDTF">2018-05-09T11:42:15Z</dcterms:modified>
  <cp:category/>
  <cp:version/>
  <cp:contentType/>
  <cp:contentStatus/>
</cp:coreProperties>
</file>